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DEMAND TENDER ADMINISTRATOR FILES\2025 FILES\TENDER DOCUMENTS 2025\"/>
    </mc:Choice>
  </mc:AlternateContent>
  <xr:revisionPtr revIDLastSave="0" documentId="8_{49604A89-D3BB-4FCA-B0E8-CB8D68907E3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ice Tender (Blank)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3" i="15" l="1"/>
  <c r="N95" i="15"/>
  <c r="N94" i="15"/>
  <c r="N93" i="15"/>
  <c r="L89" i="15"/>
  <c r="L88" i="15"/>
  <c r="L87" i="15"/>
  <c r="L86" i="15"/>
  <c r="L85" i="15"/>
  <c r="L81" i="15"/>
  <c r="L80" i="15"/>
  <c r="L79" i="15"/>
  <c r="L78" i="15"/>
  <c r="L77" i="15"/>
  <c r="L72" i="15"/>
  <c r="L71" i="15"/>
  <c r="L70" i="15"/>
  <c r="L69" i="15"/>
  <c r="L68" i="15"/>
  <c r="N68" i="15" s="1"/>
  <c r="L67" i="15"/>
  <c r="L63" i="15"/>
  <c r="L59" i="15"/>
  <c r="I89" i="15"/>
  <c r="I88" i="15"/>
  <c r="I87" i="15"/>
  <c r="I86" i="15"/>
  <c r="I85" i="15"/>
  <c r="I81" i="15"/>
  <c r="I80" i="15"/>
  <c r="I79" i="15"/>
  <c r="I78" i="15"/>
  <c r="I77" i="15"/>
  <c r="I72" i="15"/>
  <c r="I71" i="15"/>
  <c r="I70" i="15"/>
  <c r="J70" i="15" s="1"/>
  <c r="I69" i="15"/>
  <c r="I68" i="15"/>
  <c r="I67" i="15"/>
  <c r="F89" i="15"/>
  <c r="G89" i="15" s="1"/>
  <c r="F88" i="15"/>
  <c r="F87" i="15"/>
  <c r="G87" i="15" s="1"/>
  <c r="F86" i="15"/>
  <c r="F85" i="15"/>
  <c r="G85" i="15" s="1"/>
  <c r="F81" i="15"/>
  <c r="G81" i="15" s="1"/>
  <c r="F80" i="15"/>
  <c r="G80" i="15" s="1"/>
  <c r="F79" i="15"/>
  <c r="G79" i="15" s="1"/>
  <c r="F78" i="15"/>
  <c r="F77" i="15"/>
  <c r="G77" i="15" s="1"/>
  <c r="F72" i="15"/>
  <c r="G72" i="15" s="1"/>
  <c r="F71" i="15"/>
  <c r="F70" i="15"/>
  <c r="G70" i="15" s="1"/>
  <c r="F69" i="15"/>
  <c r="F68" i="15"/>
  <c r="G68" i="15" s="1"/>
  <c r="F67" i="15"/>
  <c r="G67" i="15" s="1"/>
  <c r="F63" i="15"/>
  <c r="G63" i="15" s="1"/>
  <c r="F59" i="15"/>
  <c r="G59" i="15" s="1"/>
  <c r="I59" i="15"/>
  <c r="J59" i="15" s="1"/>
  <c r="G88" i="15"/>
  <c r="N49" i="15"/>
  <c r="N48" i="15"/>
  <c r="N47" i="15"/>
  <c r="N46" i="15"/>
  <c r="I42" i="15"/>
  <c r="I41" i="15"/>
  <c r="I40" i="15"/>
  <c r="J40" i="15" s="1"/>
  <c r="I39" i="15"/>
  <c r="J39" i="15" s="1"/>
  <c r="I38" i="15"/>
  <c r="I34" i="15"/>
  <c r="I33" i="15"/>
  <c r="I32" i="15"/>
  <c r="I31" i="15"/>
  <c r="I30" i="15"/>
  <c r="I25" i="15"/>
  <c r="I24" i="15"/>
  <c r="I23" i="15"/>
  <c r="I22" i="15"/>
  <c r="I18" i="15"/>
  <c r="L42" i="15"/>
  <c r="L41" i="15"/>
  <c r="L40" i="15"/>
  <c r="L39" i="15"/>
  <c r="L38" i="15"/>
  <c r="L34" i="15"/>
  <c r="L33" i="15"/>
  <c r="L32" i="15"/>
  <c r="L31" i="15"/>
  <c r="L30" i="15"/>
  <c r="L25" i="15"/>
  <c r="L24" i="15"/>
  <c r="L23" i="15"/>
  <c r="L22" i="15"/>
  <c r="L18" i="15"/>
  <c r="L19" i="15" s="1"/>
  <c r="M19" i="15" s="1"/>
  <c r="L14" i="15"/>
  <c r="N14" i="15" s="1"/>
  <c r="L13" i="15"/>
  <c r="L8" i="15"/>
  <c r="L9" i="15"/>
  <c r="L7" i="15"/>
  <c r="F42" i="15"/>
  <c r="F41" i="15"/>
  <c r="G41" i="15" s="1"/>
  <c r="F40" i="15"/>
  <c r="G40" i="15" s="1"/>
  <c r="F39" i="15"/>
  <c r="G39" i="15" s="1"/>
  <c r="F38" i="15"/>
  <c r="G38" i="15" s="1"/>
  <c r="F34" i="15"/>
  <c r="F33" i="15"/>
  <c r="G33" i="15" s="1"/>
  <c r="F32" i="15"/>
  <c r="G32" i="15" s="1"/>
  <c r="F31" i="15"/>
  <c r="G31" i="15" s="1"/>
  <c r="F30" i="15"/>
  <c r="G30" i="15" s="1"/>
  <c r="F25" i="15"/>
  <c r="F24" i="15"/>
  <c r="G24" i="15" s="1"/>
  <c r="F23" i="15"/>
  <c r="G23" i="15" s="1"/>
  <c r="F22" i="15"/>
  <c r="G22" i="15" s="1"/>
  <c r="F18" i="15"/>
  <c r="G18" i="15" s="1"/>
  <c r="F14" i="15"/>
  <c r="G14" i="15" s="1"/>
  <c r="F13" i="15"/>
  <c r="F8" i="15"/>
  <c r="G8" i="15" s="1"/>
  <c r="F9" i="15"/>
  <c r="G9" i="15" s="1"/>
  <c r="F7" i="15"/>
  <c r="I7" i="15"/>
  <c r="I14" i="15"/>
  <c r="J14" i="15" s="1"/>
  <c r="I13" i="15"/>
  <c r="J13" i="15" s="1"/>
  <c r="I9" i="15"/>
  <c r="J9" i="15" s="1"/>
  <c r="I8" i="15"/>
  <c r="J8" i="15" s="1"/>
  <c r="G25" i="15"/>
  <c r="M95" i="15"/>
  <c r="M94" i="15"/>
  <c r="J94" i="15"/>
  <c r="G94" i="15"/>
  <c r="M93" i="15"/>
  <c r="M48" i="15"/>
  <c r="J48" i="15"/>
  <c r="M47" i="15"/>
  <c r="J47" i="15"/>
  <c r="G46" i="15"/>
  <c r="M40" i="15"/>
  <c r="N81" i="15" l="1"/>
  <c r="N42" i="15"/>
  <c r="G42" i="15"/>
  <c r="N88" i="15"/>
  <c r="N80" i="15"/>
  <c r="N72" i="15"/>
  <c r="N71" i="15"/>
  <c r="N86" i="15"/>
  <c r="N79" i="15"/>
  <c r="N78" i="15"/>
  <c r="N69" i="15"/>
  <c r="N59" i="15"/>
  <c r="N89" i="15"/>
  <c r="N87" i="15"/>
  <c r="N85" i="15"/>
  <c r="G86" i="15"/>
  <c r="G78" i="15"/>
  <c r="N77" i="15"/>
  <c r="G71" i="15"/>
  <c r="N70" i="15"/>
  <c r="G69" i="15"/>
  <c r="N67" i="15"/>
  <c r="N63" i="15"/>
  <c r="N33" i="15"/>
  <c r="N30" i="15"/>
  <c r="N25" i="15"/>
  <c r="N34" i="15"/>
  <c r="N13" i="15"/>
  <c r="N15" i="15" s="1"/>
  <c r="N9" i="15"/>
  <c r="I10" i="15"/>
  <c r="N7" i="15"/>
  <c r="N41" i="15"/>
  <c r="N40" i="15"/>
  <c r="O40" i="15" s="1"/>
  <c r="N39" i="15"/>
  <c r="N38" i="15"/>
  <c r="G34" i="15"/>
  <c r="N32" i="15"/>
  <c r="N31" i="15"/>
  <c r="N24" i="15"/>
  <c r="N23" i="15"/>
  <c r="N22" i="15"/>
  <c r="N18" i="15"/>
  <c r="N19" i="15" s="1"/>
  <c r="G13" i="15"/>
  <c r="N8" i="15"/>
  <c r="O94" i="15"/>
  <c r="G95" i="15"/>
  <c r="O95" i="15"/>
  <c r="I49" i="15"/>
  <c r="J49" i="15" s="1"/>
  <c r="J46" i="15"/>
  <c r="M8" i="15"/>
  <c r="M42" i="15"/>
  <c r="M70" i="15"/>
  <c r="M68" i="15"/>
  <c r="M41" i="15"/>
  <c r="M9" i="15"/>
  <c r="G93" i="15"/>
  <c r="M18" i="15"/>
  <c r="M80" i="15"/>
  <c r="J80" i="15"/>
  <c r="L49" i="15"/>
  <c r="M49" i="15" s="1"/>
  <c r="M46" i="15"/>
  <c r="M72" i="15"/>
  <c r="J72" i="15"/>
  <c r="M14" i="15"/>
  <c r="L96" i="15"/>
  <c r="J68" i="15"/>
  <c r="O48" i="15"/>
  <c r="G48" i="15"/>
  <c r="J42" i="15"/>
  <c r="O47" i="15"/>
  <c r="G47" i="15"/>
  <c r="F43" i="15"/>
  <c r="G43" i="15" s="1"/>
  <c r="M39" i="15"/>
  <c r="O46" i="15"/>
  <c r="J95" i="15"/>
  <c r="J93" i="15"/>
  <c r="O18" i="15" l="1"/>
  <c r="N10" i="15"/>
  <c r="N35" i="15"/>
  <c r="N43" i="15"/>
  <c r="N26" i="15"/>
  <c r="M96" i="15"/>
  <c r="O39" i="15"/>
  <c r="O42" i="15"/>
  <c r="O9" i="15"/>
  <c r="O72" i="15"/>
  <c r="O49" i="15"/>
  <c r="O80" i="15"/>
  <c r="O8" i="15"/>
  <c r="F96" i="15"/>
  <c r="G96" i="15" s="1"/>
  <c r="J41" i="15"/>
  <c r="O70" i="15"/>
  <c r="M32" i="15"/>
  <c r="J32" i="15"/>
  <c r="F10" i="15"/>
  <c r="G7" i="15"/>
  <c r="L10" i="15"/>
  <c r="M7" i="15"/>
  <c r="I96" i="15"/>
  <c r="J96" i="15" s="1"/>
  <c r="M89" i="15"/>
  <c r="J89" i="15"/>
  <c r="J71" i="15"/>
  <c r="M71" i="15"/>
  <c r="F19" i="15"/>
  <c r="G19" i="15" s="1"/>
  <c r="O19" i="15"/>
  <c r="J25" i="15"/>
  <c r="M25" i="15"/>
  <c r="M86" i="15"/>
  <c r="J24" i="15"/>
  <c r="M24" i="15"/>
  <c r="O68" i="15"/>
  <c r="J87" i="15"/>
  <c r="M87" i="15"/>
  <c r="M79" i="15"/>
  <c r="F49" i="15"/>
  <c r="G49" i="15" s="1"/>
  <c r="J81" i="15"/>
  <c r="M81" i="15"/>
  <c r="M23" i="15"/>
  <c r="J69" i="15"/>
  <c r="M69" i="15"/>
  <c r="J34" i="15"/>
  <c r="M34" i="15"/>
  <c r="F15" i="15"/>
  <c r="G15" i="15" s="1"/>
  <c r="J88" i="15"/>
  <c r="M88" i="15"/>
  <c r="O7" i="15"/>
  <c r="M33" i="15"/>
  <c r="O93" i="15"/>
  <c r="N96" i="15"/>
  <c r="O96" i="15" s="1"/>
  <c r="O14" i="15"/>
  <c r="O30" i="15"/>
  <c r="M10" i="15" l="1"/>
  <c r="N50" i="15"/>
  <c r="G10" i="15"/>
  <c r="O81" i="15"/>
  <c r="O38" i="15"/>
  <c r="O88" i="15"/>
  <c r="O71" i="15"/>
  <c r="O41" i="15"/>
  <c r="O32" i="15"/>
  <c r="O24" i="15"/>
  <c r="J79" i="15"/>
  <c r="O79" i="15"/>
  <c r="J23" i="15"/>
  <c r="O23" i="15"/>
  <c r="O34" i="15"/>
  <c r="J7" i="15"/>
  <c r="J18" i="15"/>
  <c r="I19" i="15"/>
  <c r="J19" i="15" s="1"/>
  <c r="J78" i="15"/>
  <c r="O25" i="15"/>
  <c r="O69" i="15"/>
  <c r="M59" i="15"/>
  <c r="L60" i="15"/>
  <c r="O87" i="15"/>
  <c r="J33" i="15"/>
  <c r="O33" i="15"/>
  <c r="O89" i="15"/>
  <c r="J86" i="15"/>
  <c r="O86" i="15"/>
  <c r="F60" i="15"/>
  <c r="I60" i="15"/>
  <c r="M60" i="15" l="1"/>
  <c r="J60" i="15"/>
  <c r="G60" i="15"/>
  <c r="O43" i="15"/>
  <c r="J38" i="15"/>
  <c r="I43" i="15"/>
  <c r="J43" i="15" s="1"/>
  <c r="M38" i="15"/>
  <c r="L43" i="15"/>
  <c r="M43" i="15" s="1"/>
  <c r="L15" i="15"/>
  <c r="M13" i="15"/>
  <c r="F35" i="15"/>
  <c r="G35" i="15" s="1"/>
  <c r="F73" i="15"/>
  <c r="G73" i="15" s="1"/>
  <c r="M30" i="15"/>
  <c r="J30" i="15"/>
  <c r="J31" i="15"/>
  <c r="F90" i="15"/>
  <c r="G90" i="15" s="1"/>
  <c r="I15" i="15"/>
  <c r="O22" i="15"/>
  <c r="F82" i="15"/>
  <c r="G82" i="15" s="1"/>
  <c r="O78" i="15"/>
  <c r="M78" i="15"/>
  <c r="F26" i="15"/>
  <c r="F64" i="15"/>
  <c r="G64" i="15" s="1"/>
  <c r="F97" i="15" l="1"/>
  <c r="G97" i="15" s="1"/>
  <c r="M15" i="15"/>
  <c r="J15" i="15"/>
  <c r="G26" i="15"/>
  <c r="F50" i="15"/>
  <c r="G50" i="15" s="1"/>
  <c r="I26" i="15"/>
  <c r="J26" i="15" s="1"/>
  <c r="J22" i="15"/>
  <c r="O26" i="15"/>
  <c r="M67" i="15"/>
  <c r="L73" i="15"/>
  <c r="M73" i="15" s="1"/>
  <c r="M22" i="15"/>
  <c r="L26" i="15"/>
  <c r="M26" i="15" s="1"/>
  <c r="J63" i="15"/>
  <c r="I64" i="15"/>
  <c r="O31" i="15"/>
  <c r="O10" i="15"/>
  <c r="I90" i="15"/>
  <c r="J90" i="15" s="1"/>
  <c r="J85" i="15"/>
  <c r="M63" i="15"/>
  <c r="L64" i="15"/>
  <c r="O59" i="15"/>
  <c r="N60" i="15"/>
  <c r="O60" i="15" s="1"/>
  <c r="L82" i="15"/>
  <c r="M82" i="15" s="1"/>
  <c r="M77" i="15"/>
  <c r="M85" i="15"/>
  <c r="L90" i="15"/>
  <c r="M90" i="15" s="1"/>
  <c r="I35" i="15"/>
  <c r="J35" i="15" s="1"/>
  <c r="O13" i="15"/>
  <c r="O15" i="15" s="1"/>
  <c r="J77" i="15"/>
  <c r="I82" i="15"/>
  <c r="J82" i="15" s="1"/>
  <c r="J67" i="15"/>
  <c r="I73" i="15"/>
  <c r="J73" i="15" s="1"/>
  <c r="M64" i="15" l="1"/>
  <c r="L97" i="15"/>
  <c r="M97" i="15" s="1"/>
  <c r="J64" i="15"/>
  <c r="I97" i="15"/>
  <c r="J97" i="15" s="1"/>
  <c r="I50" i="15"/>
  <c r="J50" i="15" s="1"/>
  <c r="O77" i="15"/>
  <c r="N82" i="15"/>
  <c r="O82" i="15" s="1"/>
  <c r="O35" i="15"/>
  <c r="N90" i="15"/>
  <c r="O90" i="15" s="1"/>
  <c r="O85" i="15"/>
  <c r="N73" i="15"/>
  <c r="O73" i="15" s="1"/>
  <c r="O67" i="15"/>
  <c r="M31" i="15"/>
  <c r="L35" i="15"/>
  <c r="M35" i="15" s="1"/>
  <c r="L50" i="15" l="1"/>
  <c r="M50" i="15" s="1"/>
  <c r="N64" i="15"/>
  <c r="O63" i="15"/>
  <c r="O50" i="15"/>
  <c r="O64" i="15" l="1"/>
  <c r="N97" i="15"/>
  <c r="O97" i="15" s="1"/>
  <c r="J10" i="15" l="1"/>
</calcChain>
</file>

<file path=xl/sharedStrings.xml><?xml version="1.0" encoding="utf-8"?>
<sst xmlns="http://schemas.openxmlformats.org/spreadsheetml/2006/main" count="188" uniqueCount="104">
  <si>
    <t>Item</t>
  </si>
  <si>
    <t>SCADA Technician</t>
  </si>
  <si>
    <t>Adroit Basic Smart</t>
  </si>
  <si>
    <t>Automation Engineer</t>
  </si>
  <si>
    <t>Adroit Basic Classic</t>
  </si>
  <si>
    <t>Adroit Advanced Smart</t>
  </si>
  <si>
    <t>A.1. Monthly Pricing for Scheduled activities (all JW sites)</t>
  </si>
  <si>
    <t>Description</t>
  </si>
  <si>
    <t>Unit</t>
  </si>
  <si>
    <t>A.1.1</t>
  </si>
  <si>
    <t>Per Month</t>
  </si>
  <si>
    <t>A.1.2</t>
  </si>
  <si>
    <t>A.1.3</t>
  </si>
  <si>
    <t>A.2. Monthly Pricing for carrying out Standard Operating Procedures (excluding Travel)</t>
  </si>
  <si>
    <t>A.2.1</t>
  </si>
  <si>
    <t>Executing SOP 1 (excluding Travel*)</t>
  </si>
  <si>
    <t>Per Site</t>
  </si>
  <si>
    <t>A.2.2</t>
  </si>
  <si>
    <t>Executing SOP 2 (excluding Travel*)</t>
  </si>
  <si>
    <t>Executing SOP 3 (excluding Travel*)</t>
  </si>
  <si>
    <t>A.3. Monthly Pricing for SCADA and Data Back-Ups, Testing and Storing off site (excluding Travel)</t>
  </si>
  <si>
    <t>A.3.1</t>
  </si>
  <si>
    <t>A.4. Adroit Product Specific Training</t>
  </si>
  <si>
    <t>A.4.1</t>
  </si>
  <si>
    <t>Per Seat</t>
  </si>
  <si>
    <t>A.4.2</t>
  </si>
  <si>
    <t>A.4.3</t>
  </si>
  <si>
    <t>Adroit Report Suite and Alarm Management</t>
  </si>
  <si>
    <t>A.4.4</t>
  </si>
  <si>
    <t>Adroit SCADA Intelligence</t>
  </si>
  <si>
    <t>A.5. Additional Work and or Development Hours (ad-hoc)</t>
  </si>
  <si>
    <t xml:space="preserve">A.5.1. Normal Office Working Hours (08h00 to 16h30) </t>
  </si>
  <si>
    <t>A.5.1.1</t>
  </si>
  <si>
    <t>Per Hour</t>
  </si>
  <si>
    <t>A.5.1.2</t>
  </si>
  <si>
    <t>A.5.1.3</t>
  </si>
  <si>
    <t>IT (Network and Hardware) Specialist</t>
  </si>
  <si>
    <t>A.5.1.4</t>
  </si>
  <si>
    <t>A.5.1.5</t>
  </si>
  <si>
    <t xml:space="preserve">A.5.2. After Office Working Hours (including Weekends and Public Holidays) </t>
  </si>
  <si>
    <t>A.5.2.1</t>
  </si>
  <si>
    <t>A.5.2.2</t>
  </si>
  <si>
    <t>A.5.2.3</t>
  </si>
  <si>
    <t>A.5.2.4</t>
  </si>
  <si>
    <t>A.5.2.5</t>
  </si>
  <si>
    <t>A.6.1</t>
  </si>
  <si>
    <t>Km</t>
  </si>
  <si>
    <t>A.7.1</t>
  </si>
  <si>
    <t>A.8.1</t>
  </si>
  <si>
    <t>Provisional Amounts</t>
  </si>
  <si>
    <t>Emergency Spares (max 15% mark-up)</t>
  </si>
  <si>
    <t xml:space="preserve">Electrical Support Section SCADA and Data Back-ups (all-inclusive except Travel*) </t>
  </si>
  <si>
    <t xml:space="preserve">SCADA Engineer (Adroit Certified Engineer) </t>
  </si>
  <si>
    <t>Contract Management (Must include all related sundry costs as stipulated in JW 7)</t>
  </si>
  <si>
    <t>Online Data Connection (Remote Login) 24/7/365 incl. modems and SIM Cards</t>
  </si>
  <si>
    <t>PART B (Managed by Operations: Bulk Wastewater)</t>
  </si>
  <si>
    <t>B.1 Monthly Pricing for carrying out Standard Operating Procedures (excluding Travel)</t>
  </si>
  <si>
    <t>B.1.1</t>
  </si>
  <si>
    <t>B.2. Monthly Pricing for SCADA and Data Back-Ups, Testing and Storing off site (excluding Travel)</t>
  </si>
  <si>
    <t>B.2.1</t>
  </si>
  <si>
    <t xml:space="preserve">Bulk WWTW SCADA and Data Back-ups (all-inclusive except Travel*) </t>
  </si>
  <si>
    <t>B.3.1</t>
  </si>
  <si>
    <t>B.3.2</t>
  </si>
  <si>
    <t>B.3.3</t>
  </si>
  <si>
    <t>B.3.4</t>
  </si>
  <si>
    <t>B.3.5</t>
  </si>
  <si>
    <t>B.3.6</t>
  </si>
  <si>
    <t>Adroit Advanced Classic</t>
  </si>
  <si>
    <t>B.3. Adroit Product Specific Training</t>
  </si>
  <si>
    <t>B.4. Additional Work and or Development Hours (ad-hoc)</t>
  </si>
  <si>
    <t xml:space="preserve">B.4.1. Normal Office Working Hours (08h00 to 16h30) </t>
  </si>
  <si>
    <t>B.4.1.1</t>
  </si>
  <si>
    <t>B.4.1.2</t>
  </si>
  <si>
    <t>B.4.1.3</t>
  </si>
  <si>
    <t>B.4.1.4</t>
  </si>
  <si>
    <t>B.4.1.5</t>
  </si>
  <si>
    <t xml:space="preserve">B.4.2. After Office Working Hours (including Weekends and Public Holidays) </t>
  </si>
  <si>
    <t>B.4.2.1</t>
  </si>
  <si>
    <t>B.4.2.2</t>
  </si>
  <si>
    <t>B.4.2.3</t>
  </si>
  <si>
    <t>B.4.2.4</t>
  </si>
  <si>
    <t>B.4.2.5</t>
  </si>
  <si>
    <r>
      <t xml:space="preserve">Standby Support for </t>
    </r>
    <r>
      <rPr>
        <b/>
        <sz val="10"/>
        <color rgb="FF000000"/>
        <rFont val="Arial"/>
        <family val="2"/>
      </rPr>
      <t>all</t>
    </r>
    <r>
      <rPr>
        <sz val="10"/>
        <color rgb="FF000000"/>
        <rFont val="Arial"/>
        <family val="2"/>
      </rPr>
      <t xml:space="preserve"> JW sites - A/Hours incl. PH 24/7/365 (excludes Travel)</t>
    </r>
  </si>
  <si>
    <t>Sundries &amp; Licensing (max 15% mark-up)</t>
  </si>
  <si>
    <t>B.5.1</t>
  </si>
  <si>
    <t>B.6.1</t>
  </si>
  <si>
    <t>B.7.1</t>
  </si>
  <si>
    <t>Travel (Bulk WWTW)</t>
  </si>
  <si>
    <t>SCADA Reporting / Driver Developer</t>
  </si>
  <si>
    <t>Sum</t>
  </si>
  <si>
    <t>Estimated
Quantity
Per 
Year</t>
  </si>
  <si>
    <t>Excluding VAT</t>
  </si>
  <si>
    <t>COMBINED TOTALS
(YEAR 1-3)</t>
  </si>
  <si>
    <t>TOTALS
(YEAR 3)</t>
  </si>
  <si>
    <t>TOTALS
(YEAR 2)</t>
  </si>
  <si>
    <t>TOTALS
(YEAR 1)</t>
  </si>
  <si>
    <t>PART A (Managed by Operations: ESM)</t>
  </si>
  <si>
    <t>Travel (ESM)</t>
  </si>
  <si>
    <t>Including 
VAT</t>
  </si>
  <si>
    <t>Excluding 
VAT</t>
  </si>
  <si>
    <t>Tender A
UNIT PRICE
YEAR 2</t>
  </si>
  <si>
    <t>Tender A
UNIT PRICE
YEAR 1</t>
  </si>
  <si>
    <t>Tender A
UNIT PRICE
YEAR 3</t>
  </si>
  <si>
    <t>SCADA FRAMEWORK CONTRACT - "COMPANY" UNIT PRICES for 36-MONTHS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</si>
</sst>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u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5" fillId="0" borderId="0" xfId="0" applyFont="1"/>
    <xf numFmtId="1" fontId="5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1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44" fontId="4" fillId="3" borderId="10" xfId="1" applyFont="1" applyFill="1" applyBorder="1" applyAlignment="1">
      <alignment horizontal="center" vertical="center" wrapText="1"/>
    </xf>
    <xf numFmtId="44" fontId="4" fillId="3" borderId="2" xfId="1" applyFont="1" applyFill="1" applyBorder="1" applyAlignment="1">
      <alignment horizontal="center" vertical="center" wrapText="1"/>
    </xf>
    <xf numFmtId="44" fontId="4" fillId="0" borderId="9" xfId="1" applyFont="1" applyFill="1" applyBorder="1" applyAlignment="1">
      <alignment horizontal="center" vertical="center"/>
    </xf>
    <xf numFmtId="44" fontId="4" fillId="3" borderId="9" xfId="1" applyFont="1" applyFill="1" applyBorder="1" applyAlignment="1">
      <alignment horizontal="center" vertical="center" wrapText="1"/>
    </xf>
    <xf numFmtId="44" fontId="4" fillId="3" borderId="12" xfId="1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center" vertical="center"/>
    </xf>
    <xf numFmtId="44" fontId="5" fillId="0" borderId="7" xfId="1" applyFont="1" applyFill="1" applyBorder="1" applyAlignment="1">
      <alignment horizontal="center" vertical="center"/>
    </xf>
    <xf numFmtId="44" fontId="2" fillId="0" borderId="6" xfId="1" applyFont="1" applyFill="1" applyBorder="1" applyAlignment="1">
      <alignment horizontal="center" vertical="center" wrapText="1"/>
    </xf>
    <xf numFmtId="44" fontId="2" fillId="0" borderId="0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4" fontId="4" fillId="0" borderId="6" xfId="1" applyFont="1" applyFill="1" applyBorder="1" applyAlignment="1">
      <alignment horizontal="center" vertical="center"/>
    </xf>
    <xf numFmtId="44" fontId="2" fillId="0" borderId="5" xfId="1" applyFont="1" applyFill="1" applyBorder="1" applyAlignment="1">
      <alignment horizontal="center" vertical="center" wrapText="1"/>
    </xf>
    <xf numFmtId="44" fontId="3" fillId="0" borderId="6" xfId="1" applyFont="1" applyFill="1" applyBorder="1" applyAlignment="1">
      <alignment horizontal="center" vertical="center" wrapText="1"/>
    </xf>
    <xf numFmtId="44" fontId="4" fillId="0" borderId="19" xfId="1" applyFont="1" applyFill="1" applyBorder="1" applyAlignment="1">
      <alignment horizontal="center" vertical="center"/>
    </xf>
    <xf numFmtId="44" fontId="5" fillId="0" borderId="23" xfId="1" applyFont="1" applyFill="1" applyBorder="1" applyAlignment="1">
      <alignment horizontal="center" vertical="center"/>
    </xf>
    <xf numFmtId="44" fontId="3" fillId="0" borderId="23" xfId="1" applyFont="1" applyFill="1" applyBorder="1" applyAlignment="1">
      <alignment horizontal="center" vertical="center" wrapText="1"/>
    </xf>
    <xf numFmtId="44" fontId="2" fillId="0" borderId="23" xfId="1" applyFont="1" applyFill="1" applyBorder="1" applyAlignment="1">
      <alignment horizontal="center" vertical="center" wrapText="1"/>
    </xf>
    <xf numFmtId="44" fontId="4" fillId="0" borderId="23" xfId="1" applyFont="1" applyFill="1" applyBorder="1" applyAlignment="1">
      <alignment horizontal="center" vertical="center"/>
    </xf>
    <xf numFmtId="44" fontId="5" fillId="0" borderId="6" xfId="1" applyFont="1" applyFill="1" applyBorder="1" applyAlignment="1">
      <alignment horizontal="center" vertical="center"/>
    </xf>
    <xf numFmtId="44" fontId="2" fillId="0" borderId="19" xfId="1" applyFont="1" applyFill="1" applyBorder="1" applyAlignment="1">
      <alignment horizontal="center" vertical="center" wrapText="1"/>
    </xf>
    <xf numFmtId="44" fontId="5" fillId="3" borderId="6" xfId="1" applyFont="1" applyFill="1" applyBorder="1" applyAlignment="1">
      <alignment horizontal="center" vertical="center"/>
    </xf>
    <xf numFmtId="44" fontId="5" fillId="3" borderId="5" xfId="1" applyFont="1" applyFill="1" applyBorder="1" applyAlignment="1">
      <alignment horizontal="center" vertical="center"/>
    </xf>
    <xf numFmtId="44" fontId="5" fillId="3" borderId="6" xfId="1" applyFont="1" applyFill="1" applyBorder="1" applyAlignment="1">
      <alignment horizontal="center" vertical="center" wrapText="1"/>
    </xf>
    <xf numFmtId="44" fontId="5" fillId="3" borderId="5" xfId="1" applyFont="1" applyFill="1" applyBorder="1" applyAlignment="1">
      <alignment horizontal="center" vertical="center" wrapText="1"/>
    </xf>
    <xf numFmtId="44" fontId="4" fillId="3" borderId="22" xfId="1" applyFont="1" applyFill="1" applyBorder="1" applyAlignment="1">
      <alignment horizontal="center" vertical="center" wrapText="1"/>
    </xf>
    <xf numFmtId="44" fontId="4" fillId="3" borderId="20" xfId="1" applyFont="1" applyFill="1" applyBorder="1" applyAlignment="1">
      <alignment horizontal="center" vertical="center" wrapText="1"/>
    </xf>
    <xf numFmtId="44" fontId="4" fillId="3" borderId="6" xfId="1" applyFont="1" applyFill="1" applyBorder="1" applyAlignment="1">
      <alignment horizontal="center" vertical="center" wrapText="1"/>
    </xf>
    <xf numFmtId="44" fontId="4" fillId="3" borderId="5" xfId="1" applyFont="1" applyFill="1" applyBorder="1" applyAlignment="1">
      <alignment horizontal="center" vertical="center" wrapText="1"/>
    </xf>
    <xf numFmtId="44" fontId="4" fillId="3" borderId="6" xfId="1" applyFont="1" applyFill="1" applyBorder="1" applyAlignment="1">
      <alignment horizontal="center" vertical="center"/>
    </xf>
    <xf numFmtId="44" fontId="4" fillId="3" borderId="5" xfId="1" applyFont="1" applyFill="1" applyBorder="1" applyAlignment="1">
      <alignment horizontal="center" vertical="center"/>
    </xf>
    <xf numFmtId="44" fontId="10" fillId="0" borderId="0" xfId="1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horizontal="center" vertical="center" wrapText="1"/>
    </xf>
    <xf numFmtId="44" fontId="3" fillId="3" borderId="6" xfId="1" applyFont="1" applyFill="1" applyBorder="1" applyAlignment="1">
      <alignment horizontal="center" vertical="center" wrapText="1"/>
    </xf>
    <xf numFmtId="44" fontId="3" fillId="3" borderId="5" xfId="1" applyFont="1" applyFill="1" applyBorder="1" applyAlignment="1">
      <alignment horizontal="center" vertical="center" wrapText="1"/>
    </xf>
    <xf numFmtId="44" fontId="2" fillId="3" borderId="22" xfId="1" applyFont="1" applyFill="1" applyBorder="1" applyAlignment="1">
      <alignment horizontal="center" vertical="center" wrapText="1"/>
    </xf>
    <xf numFmtId="44" fontId="2" fillId="3" borderId="20" xfId="1" applyFont="1" applyFill="1" applyBorder="1" applyAlignment="1">
      <alignment horizontal="center" vertical="center" wrapText="1"/>
    </xf>
    <xf numFmtId="44" fontId="5" fillId="3" borderId="6" xfId="1" applyFont="1" applyFill="1" applyBorder="1" applyAlignment="1">
      <alignment horizontal="center"/>
    </xf>
    <xf numFmtId="44" fontId="5" fillId="3" borderId="5" xfId="1" applyFont="1" applyFill="1" applyBorder="1" applyAlignment="1">
      <alignment horizontal="center"/>
    </xf>
    <xf numFmtId="44" fontId="2" fillId="3" borderId="6" xfId="1" applyFont="1" applyFill="1" applyBorder="1" applyAlignment="1">
      <alignment horizontal="center" vertical="center" wrapText="1"/>
    </xf>
    <xf numFmtId="44" fontId="5" fillId="0" borderId="0" xfId="1" applyFont="1" applyBorder="1" applyAlignment="1">
      <alignment horizontal="center"/>
    </xf>
    <xf numFmtId="44" fontId="5" fillId="0" borderId="0" xfId="1" applyFont="1" applyFill="1" applyBorder="1" applyAlignment="1">
      <alignment horizontal="center" vertical="center"/>
    </xf>
    <xf numFmtId="44" fontId="4" fillId="0" borderId="11" xfId="1" applyFont="1" applyFill="1" applyBorder="1" applyAlignment="1">
      <alignment horizontal="center" vertical="center" wrapText="1"/>
    </xf>
    <xf numFmtId="44" fontId="4" fillId="0" borderId="12" xfId="1" applyFont="1" applyFill="1" applyBorder="1" applyAlignment="1">
      <alignment horizontal="center" vertical="center" wrapText="1"/>
    </xf>
    <xf numFmtId="44" fontId="4" fillId="0" borderId="9" xfId="1" applyFont="1" applyFill="1" applyBorder="1" applyAlignment="1">
      <alignment horizontal="center" vertical="center" wrapText="1"/>
    </xf>
    <xf numFmtId="44" fontId="5" fillId="0" borderId="23" xfId="1" applyFont="1" applyFill="1" applyBorder="1" applyAlignment="1">
      <alignment horizontal="center"/>
    </xf>
    <xf numFmtId="44" fontId="4" fillId="8" borderId="10" xfId="1" applyFont="1" applyFill="1" applyBorder="1" applyAlignment="1">
      <alignment horizontal="center" vertical="center" wrapText="1"/>
    </xf>
    <xf numFmtId="44" fontId="4" fillId="8" borderId="2" xfId="1" applyFont="1" applyFill="1" applyBorder="1" applyAlignment="1">
      <alignment horizontal="center" vertical="center" wrapText="1"/>
    </xf>
    <xf numFmtId="44" fontId="4" fillId="9" borderId="10" xfId="1" applyFont="1" applyFill="1" applyBorder="1" applyAlignment="1">
      <alignment horizontal="center" vertical="center" wrapText="1"/>
    </xf>
    <xf numFmtId="44" fontId="4" fillId="9" borderId="2" xfId="1" applyFont="1" applyFill="1" applyBorder="1" applyAlignment="1">
      <alignment horizontal="center" vertical="center" wrapText="1"/>
    </xf>
    <xf numFmtId="44" fontId="4" fillId="10" borderId="10" xfId="1" applyFont="1" applyFill="1" applyBorder="1" applyAlignment="1">
      <alignment horizontal="center" vertical="center" wrapText="1"/>
    </xf>
    <xf numFmtId="44" fontId="4" fillId="10" borderId="2" xfId="1" applyFont="1" applyFill="1" applyBorder="1" applyAlignment="1">
      <alignment horizontal="center" vertical="center" wrapText="1"/>
    </xf>
    <xf numFmtId="44" fontId="5" fillId="0" borderId="5" xfId="1" applyFont="1" applyFill="1" applyBorder="1" applyAlignment="1">
      <alignment horizontal="center" vertical="center"/>
    </xf>
    <xf numFmtId="44" fontId="5" fillId="0" borderId="6" xfId="1" applyFont="1" applyFill="1" applyBorder="1" applyAlignment="1">
      <alignment horizontal="center" vertical="center" wrapText="1"/>
    </xf>
    <xf numFmtId="44" fontId="5" fillId="0" borderId="5" xfId="1" applyFont="1" applyFill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44" fontId="4" fillId="0" borderId="22" xfId="1" applyFont="1" applyFill="1" applyBorder="1" applyAlignment="1">
      <alignment horizontal="center" vertical="center" wrapText="1"/>
    </xf>
    <xf numFmtId="44" fontId="4" fillId="0" borderId="20" xfId="1" applyFont="1" applyFill="1" applyBorder="1" applyAlignment="1">
      <alignment horizontal="center" vertical="center" wrapText="1"/>
    </xf>
    <xf numFmtId="44" fontId="4" fillId="0" borderId="21" xfId="1" applyFont="1" applyFill="1" applyBorder="1" applyAlignment="1">
      <alignment horizontal="center" vertical="center" wrapText="1"/>
    </xf>
    <xf numFmtId="44" fontId="4" fillId="0" borderId="6" xfId="1" applyFont="1" applyFill="1" applyBorder="1" applyAlignment="1">
      <alignment horizontal="center" vertical="center" wrapText="1"/>
    </xf>
    <xf numFmtId="44" fontId="2" fillId="0" borderId="18" xfId="1" applyFont="1" applyFill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44" fontId="2" fillId="0" borderId="22" xfId="1" applyFont="1" applyFill="1" applyBorder="1" applyAlignment="1">
      <alignment horizontal="center" vertical="center" wrapText="1"/>
    </xf>
    <xf numFmtId="44" fontId="2" fillId="0" borderId="20" xfId="1" applyFont="1" applyFill="1" applyBorder="1" applyAlignment="1">
      <alignment horizontal="center" vertical="center" wrapText="1"/>
    </xf>
    <xf numFmtId="44" fontId="5" fillId="0" borderId="6" xfId="1" applyFont="1" applyFill="1" applyBorder="1" applyAlignment="1">
      <alignment horizontal="center"/>
    </xf>
    <xf numFmtId="44" fontId="5" fillId="0" borderId="5" xfId="1" applyFont="1" applyFill="1" applyBorder="1" applyAlignment="1">
      <alignment horizontal="center"/>
    </xf>
    <xf numFmtId="44" fontId="4" fillId="0" borderId="19" xfId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44" fontId="4" fillId="0" borderId="24" xfId="1" applyFont="1" applyFill="1" applyBorder="1" applyAlignment="1">
      <alignment horizontal="center" vertical="center"/>
    </xf>
    <xf numFmtId="44" fontId="4" fillId="0" borderId="13" xfId="1" applyFont="1" applyFill="1" applyBorder="1" applyAlignment="1">
      <alignment horizontal="center" vertical="center" wrapText="1"/>
    </xf>
    <xf numFmtId="44" fontId="4" fillId="0" borderId="8" xfId="1" applyFont="1" applyFill="1" applyBorder="1" applyAlignment="1">
      <alignment horizontal="center" vertical="center" wrapText="1"/>
    </xf>
    <xf numFmtId="44" fontId="4" fillId="4" borderId="3" xfId="1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 wrapText="1"/>
    </xf>
    <xf numFmtId="44" fontId="4" fillId="0" borderId="14" xfId="1" applyFont="1" applyFill="1" applyBorder="1" applyAlignment="1">
      <alignment horizontal="center" vertical="center" wrapText="1"/>
    </xf>
    <xf numFmtId="44" fontId="4" fillId="3" borderId="13" xfId="1" applyFont="1" applyFill="1" applyBorder="1" applyAlignment="1">
      <alignment horizontal="center" vertical="center" wrapText="1"/>
    </xf>
    <xf numFmtId="44" fontId="4" fillId="3" borderId="8" xfId="1" applyFont="1" applyFill="1" applyBorder="1" applyAlignment="1">
      <alignment horizontal="center" vertical="center" wrapText="1"/>
    </xf>
    <xf numFmtId="44" fontId="4" fillId="3" borderId="3" xfId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44" fontId="2" fillId="0" borderId="13" xfId="1" applyFont="1" applyFill="1" applyBorder="1" applyAlignment="1">
      <alignment horizontal="center" vertical="center" wrapText="1"/>
    </xf>
    <xf numFmtId="44" fontId="2" fillId="0" borderId="8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44" fontId="3" fillId="5" borderId="6" xfId="1" applyFont="1" applyFill="1" applyBorder="1" applyAlignment="1">
      <alignment horizontal="center" vertical="center" wrapText="1"/>
    </xf>
    <xf numFmtId="44" fontId="3" fillId="5" borderId="23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44" fontId="4" fillId="0" borderId="4" xfId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/>
    <xf numFmtId="0" fontId="2" fillId="2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44" fontId="4" fillId="8" borderId="9" xfId="1" applyFont="1" applyFill="1" applyBorder="1" applyAlignment="1">
      <alignment horizontal="center" vertical="center" wrapText="1"/>
    </xf>
    <xf numFmtId="44" fontId="4" fillId="8" borderId="10" xfId="1" applyFont="1" applyFill="1" applyBorder="1" applyAlignment="1">
      <alignment horizontal="center" vertical="center"/>
    </xf>
    <xf numFmtId="44" fontId="4" fillId="8" borderId="9" xfId="1" applyFont="1" applyFill="1" applyBorder="1" applyAlignment="1">
      <alignment horizontal="center" vertical="top" wrapText="1"/>
    </xf>
    <xf numFmtId="44" fontId="4" fillId="8" borderId="12" xfId="1" applyFont="1" applyFill="1" applyBorder="1" applyAlignment="1">
      <alignment horizontal="center" vertical="top" wrapText="1"/>
    </xf>
    <xf numFmtId="44" fontId="4" fillId="9" borderId="9" xfId="1" applyFont="1" applyFill="1" applyBorder="1" applyAlignment="1">
      <alignment horizontal="center" vertical="top" wrapText="1"/>
    </xf>
    <xf numFmtId="44" fontId="4" fillId="9" borderId="12" xfId="1" applyFont="1" applyFill="1" applyBorder="1" applyAlignment="1">
      <alignment horizontal="center" vertical="top" wrapText="1"/>
    </xf>
    <xf numFmtId="44" fontId="4" fillId="10" borderId="9" xfId="1" applyFont="1" applyFill="1" applyBorder="1" applyAlignment="1">
      <alignment horizontal="center" vertical="top" wrapText="1"/>
    </xf>
    <xf numFmtId="44" fontId="4" fillId="10" borderId="12" xfId="1" applyFont="1" applyFill="1" applyBorder="1" applyAlignment="1">
      <alignment horizontal="center" vertical="top" wrapText="1"/>
    </xf>
    <xf numFmtId="44" fontId="4" fillId="9" borderId="9" xfId="1" applyFont="1" applyFill="1" applyBorder="1" applyAlignment="1">
      <alignment horizontal="center" vertical="center" wrapText="1"/>
    </xf>
    <xf numFmtId="44" fontId="4" fillId="9" borderId="10" xfId="1" applyFont="1" applyFill="1" applyBorder="1" applyAlignment="1">
      <alignment horizontal="center" vertical="center"/>
    </xf>
    <xf numFmtId="44" fontId="4" fillId="10" borderId="9" xfId="1" applyFont="1" applyFill="1" applyBorder="1" applyAlignment="1">
      <alignment horizontal="center" vertical="center" wrapText="1"/>
    </xf>
    <xf numFmtId="44" fontId="4" fillId="10" borderId="10" xfId="1" applyFont="1" applyFill="1" applyBorder="1" applyAlignment="1">
      <alignment horizontal="center" vertical="center"/>
    </xf>
    <xf numFmtId="44" fontId="4" fillId="7" borderId="9" xfId="1" applyFont="1" applyFill="1" applyBorder="1" applyAlignment="1">
      <alignment horizontal="center" vertical="top" wrapText="1"/>
    </xf>
    <xf numFmtId="44" fontId="4" fillId="7" borderId="12" xfId="1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CFAC9-42EA-4F4E-BE13-76C2348CFEEC}">
  <sheetPr>
    <pageSetUpPr fitToPage="1"/>
  </sheetPr>
  <dimension ref="A1:AF97"/>
  <sheetViews>
    <sheetView showGridLines="0" tabSelected="1" topLeftCell="A55" zoomScale="62" zoomScaleNormal="62" workbookViewId="0">
      <selection activeCell="D89" sqref="D89"/>
    </sheetView>
  </sheetViews>
  <sheetFormatPr defaultColWidth="8.88671875" defaultRowHeight="13.2" x14ac:dyDescent="0.25"/>
  <cols>
    <col min="1" max="1" width="8.44140625" style="15" customWidth="1"/>
    <col min="2" max="2" width="81.33203125" style="15" customWidth="1"/>
    <col min="3" max="3" width="13" style="15" customWidth="1"/>
    <col min="4" max="4" width="12.6640625" style="15" customWidth="1"/>
    <col min="5" max="13" width="16" style="79" customWidth="1"/>
    <col min="14" max="14" width="20.21875" style="79" customWidth="1"/>
    <col min="15" max="15" width="25" style="79" customWidth="1"/>
    <col min="16" max="17" width="19.21875" style="29" customWidth="1"/>
    <col min="18" max="32" width="8.88671875" style="29"/>
    <col min="33" max="16384" width="8.88671875" style="15"/>
  </cols>
  <sheetData>
    <row r="1" spans="1:32" s="27" customFormat="1" ht="37.950000000000003" customHeight="1" thickBot="1" x14ac:dyDescent="0.35">
      <c r="A1" s="126" t="s">
        <v>103</v>
      </c>
      <c r="B1" s="123"/>
      <c r="C1" s="123"/>
      <c r="D1" s="123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s="132" customFormat="1" ht="22.95" customHeight="1" thickBot="1" x14ac:dyDescent="0.35">
      <c r="A2" s="127" t="s">
        <v>96</v>
      </c>
      <c r="B2" s="128"/>
      <c r="C2" s="129"/>
      <c r="D2" s="129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spans="1:32" s="120" customFormat="1" ht="30" customHeight="1" x14ac:dyDescent="0.3">
      <c r="A3" s="137" t="s">
        <v>0</v>
      </c>
      <c r="B3" s="137" t="s">
        <v>7</v>
      </c>
      <c r="C3" s="137" t="s">
        <v>8</v>
      </c>
      <c r="D3" s="137" t="s">
        <v>90</v>
      </c>
      <c r="E3" s="139" t="s">
        <v>101</v>
      </c>
      <c r="F3" s="141" t="s">
        <v>95</v>
      </c>
      <c r="G3" s="142"/>
      <c r="H3" s="147" t="s">
        <v>100</v>
      </c>
      <c r="I3" s="143" t="s">
        <v>94</v>
      </c>
      <c r="J3" s="144"/>
      <c r="K3" s="149" t="s">
        <v>102</v>
      </c>
      <c r="L3" s="145" t="s">
        <v>93</v>
      </c>
      <c r="M3" s="146"/>
      <c r="N3" s="151" t="s">
        <v>92</v>
      </c>
      <c r="O3" s="152"/>
    </row>
    <row r="4" spans="1:32" s="120" customFormat="1" ht="60" customHeight="1" thickBot="1" x14ac:dyDescent="0.35">
      <c r="A4" s="138"/>
      <c r="B4" s="138"/>
      <c r="C4" s="138"/>
      <c r="D4" s="138"/>
      <c r="E4" s="140"/>
      <c r="F4" s="85" t="s">
        <v>99</v>
      </c>
      <c r="G4" s="86" t="s">
        <v>98</v>
      </c>
      <c r="H4" s="148"/>
      <c r="I4" s="87" t="s">
        <v>91</v>
      </c>
      <c r="J4" s="88" t="s">
        <v>98</v>
      </c>
      <c r="K4" s="150"/>
      <c r="L4" s="89" t="s">
        <v>91</v>
      </c>
      <c r="M4" s="90" t="s">
        <v>98</v>
      </c>
      <c r="N4" s="40" t="s">
        <v>91</v>
      </c>
      <c r="O4" s="41" t="s">
        <v>98</v>
      </c>
    </row>
    <row r="5" spans="1:32" s="8" customFormat="1" x14ac:dyDescent="0.3">
      <c r="A5" s="39"/>
      <c r="B5" s="32"/>
      <c r="C5" s="32"/>
      <c r="D5" s="32"/>
      <c r="E5" s="53"/>
      <c r="F5" s="83"/>
      <c r="G5" s="82"/>
      <c r="H5" s="59"/>
      <c r="I5" s="83"/>
      <c r="J5" s="82"/>
      <c r="K5" s="59"/>
      <c r="L5" s="81"/>
      <c r="M5" s="82"/>
      <c r="N5" s="43"/>
      <c r="O5" s="44"/>
    </row>
    <row r="6" spans="1:32" s="9" customFormat="1" ht="13.95" customHeight="1" x14ac:dyDescent="0.3">
      <c r="A6" s="13" t="s">
        <v>6</v>
      </c>
      <c r="C6" s="11"/>
      <c r="D6" s="11"/>
      <c r="E6" s="54"/>
      <c r="F6" s="58"/>
      <c r="G6" s="91"/>
      <c r="H6" s="57"/>
      <c r="I6" s="58"/>
      <c r="J6" s="91"/>
      <c r="K6" s="57"/>
      <c r="L6" s="80"/>
      <c r="M6" s="91"/>
      <c r="N6" s="60"/>
      <c r="O6" s="61"/>
    </row>
    <row r="7" spans="1:32" s="9" customFormat="1" ht="13.95" customHeight="1" x14ac:dyDescent="0.3">
      <c r="A7" s="14" t="s">
        <v>9</v>
      </c>
      <c r="B7" s="2" t="s">
        <v>82</v>
      </c>
      <c r="C7" s="1" t="s">
        <v>10</v>
      </c>
      <c r="D7" s="1">
        <v>1</v>
      </c>
      <c r="E7" s="55"/>
      <c r="F7" s="92">
        <f>E7*D7</f>
        <v>0</v>
      </c>
      <c r="G7" s="93">
        <f>F7*1.15</f>
        <v>0</v>
      </c>
      <c r="H7" s="55"/>
      <c r="I7" s="92">
        <f>H7*D7</f>
        <v>0</v>
      </c>
      <c r="J7" s="93">
        <f>I7*1.15</f>
        <v>0</v>
      </c>
      <c r="K7" s="55"/>
      <c r="L7" s="94">
        <f>K7*D7</f>
        <v>0</v>
      </c>
      <c r="M7" s="93">
        <f>L7*1.15</f>
        <v>0</v>
      </c>
      <c r="N7" s="62">
        <f>F7+I7+L7</f>
        <v>0</v>
      </c>
      <c r="O7" s="63">
        <f>SUM(N7*1.15)</f>
        <v>0</v>
      </c>
    </row>
    <row r="8" spans="1:32" s="9" customFormat="1" ht="13.95" customHeight="1" x14ac:dyDescent="0.3">
      <c r="A8" s="14" t="s">
        <v>11</v>
      </c>
      <c r="B8" s="2" t="s">
        <v>53</v>
      </c>
      <c r="C8" s="1" t="s">
        <v>10</v>
      </c>
      <c r="D8" s="1">
        <v>1</v>
      </c>
      <c r="E8" s="55"/>
      <c r="F8" s="92">
        <f t="shared" ref="F8:F9" si="0">E8*D8</f>
        <v>0</v>
      </c>
      <c r="G8" s="93">
        <f t="shared" ref="G8:G9" si="1">F8*1.15</f>
        <v>0</v>
      </c>
      <c r="H8" s="55"/>
      <c r="I8" s="92">
        <f t="shared" ref="I8:I9" si="2">H8*D8</f>
        <v>0</v>
      </c>
      <c r="J8" s="93">
        <f t="shared" ref="J8:J9" si="3">I8*1.15</f>
        <v>0</v>
      </c>
      <c r="K8" s="55"/>
      <c r="L8" s="94">
        <f t="shared" ref="L8:L9" si="4">K8*D8</f>
        <v>0</v>
      </c>
      <c r="M8" s="93">
        <f t="shared" ref="M8:M50" si="5">L8*1.15</f>
        <v>0</v>
      </c>
      <c r="N8" s="62">
        <f t="shared" ref="N8:N9" si="6">F8+I8+L8</f>
        <v>0</v>
      </c>
      <c r="O8" s="63">
        <f t="shared" ref="O8:O9" si="7">SUM(N8*1.15)</f>
        <v>0</v>
      </c>
    </row>
    <row r="9" spans="1:32" s="9" customFormat="1" ht="13.95" customHeight="1" x14ac:dyDescent="0.3">
      <c r="A9" s="14" t="s">
        <v>12</v>
      </c>
      <c r="B9" s="2" t="s">
        <v>54</v>
      </c>
      <c r="C9" s="1" t="s">
        <v>10</v>
      </c>
      <c r="D9" s="1">
        <v>1</v>
      </c>
      <c r="E9" s="55"/>
      <c r="F9" s="92">
        <f t="shared" si="0"/>
        <v>0</v>
      </c>
      <c r="G9" s="93">
        <f t="shared" si="1"/>
        <v>0</v>
      </c>
      <c r="H9" s="55"/>
      <c r="I9" s="92">
        <f t="shared" si="2"/>
        <v>0</v>
      </c>
      <c r="J9" s="93">
        <f t="shared" si="3"/>
        <v>0</v>
      </c>
      <c r="K9" s="55"/>
      <c r="L9" s="94">
        <f t="shared" si="4"/>
        <v>0</v>
      </c>
      <c r="M9" s="93">
        <f t="shared" si="5"/>
        <v>0</v>
      </c>
      <c r="N9" s="62">
        <f t="shared" si="6"/>
        <v>0</v>
      </c>
      <c r="O9" s="63">
        <f t="shared" si="7"/>
        <v>0</v>
      </c>
    </row>
    <row r="10" spans="1:32" s="9" customFormat="1" ht="13.95" customHeight="1" x14ac:dyDescent="0.3">
      <c r="A10" s="22"/>
      <c r="B10" s="23"/>
      <c r="C10" s="24"/>
      <c r="D10" s="24"/>
      <c r="E10" s="56"/>
      <c r="F10" s="95">
        <f>SUM(F7:F9)</f>
        <v>0</v>
      </c>
      <c r="G10" s="96">
        <f t="shared" ref="G10:G50" si="8">F10*1.15</f>
        <v>0</v>
      </c>
      <c r="H10" s="56"/>
      <c r="I10" s="95">
        <f>SUM(I7:I9)</f>
        <v>0</v>
      </c>
      <c r="J10" s="96">
        <f t="shared" ref="J10:J50" si="9">I10*1.15</f>
        <v>0</v>
      </c>
      <c r="K10" s="56"/>
      <c r="L10" s="97">
        <f>SUM(L6:L9)</f>
        <v>0</v>
      </c>
      <c r="M10" s="96">
        <f t="shared" si="5"/>
        <v>0</v>
      </c>
      <c r="N10" s="64">
        <f>SUM(N7:N9)</f>
        <v>0</v>
      </c>
      <c r="O10" s="65">
        <f>SUM(N10*1.15)</f>
        <v>0</v>
      </c>
    </row>
    <row r="11" spans="1:32" s="10" customFormat="1" ht="13.95" customHeight="1" x14ac:dyDescent="0.3">
      <c r="A11" s="36"/>
      <c r="B11" s="3"/>
      <c r="C11" s="4"/>
      <c r="D11" s="4"/>
      <c r="E11" s="56"/>
      <c r="F11" s="98"/>
      <c r="G11" s="93"/>
      <c r="H11" s="56"/>
      <c r="I11" s="98"/>
      <c r="J11" s="93"/>
      <c r="K11" s="56"/>
      <c r="L11" s="71"/>
      <c r="M11" s="93"/>
      <c r="N11" s="66"/>
      <c r="O11" s="67"/>
    </row>
    <row r="12" spans="1:32" s="9" customFormat="1" ht="13.95" customHeight="1" x14ac:dyDescent="0.3">
      <c r="A12" s="13" t="s">
        <v>13</v>
      </c>
      <c r="C12" s="11"/>
      <c r="D12" s="11"/>
      <c r="E12" s="54"/>
      <c r="F12" s="92"/>
      <c r="G12" s="93"/>
      <c r="H12" s="55"/>
      <c r="I12" s="92"/>
      <c r="J12" s="93"/>
      <c r="K12" s="55"/>
      <c r="L12" s="94"/>
      <c r="M12" s="93"/>
      <c r="N12" s="62"/>
      <c r="O12" s="63"/>
    </row>
    <row r="13" spans="1:32" s="9" customFormat="1" ht="13.95" customHeight="1" x14ac:dyDescent="0.3">
      <c r="A13" s="14" t="s">
        <v>14</v>
      </c>
      <c r="B13" s="2" t="s">
        <v>15</v>
      </c>
      <c r="C13" s="1" t="s">
        <v>16</v>
      </c>
      <c r="D13" s="1">
        <v>1</v>
      </c>
      <c r="E13" s="55"/>
      <c r="F13" s="92">
        <f t="shared" ref="F13:F14" si="10">E13*D13</f>
        <v>0</v>
      </c>
      <c r="G13" s="93">
        <f t="shared" ref="G13:G14" si="11">F13*1.15</f>
        <v>0</v>
      </c>
      <c r="H13" s="55"/>
      <c r="I13" s="92">
        <f t="shared" ref="I13:I14" si="12">H13*D13</f>
        <v>0</v>
      </c>
      <c r="J13" s="93">
        <f t="shared" ref="J13:J14" si="13">I13*1.15</f>
        <v>0</v>
      </c>
      <c r="K13" s="55"/>
      <c r="L13" s="94">
        <f t="shared" ref="L13:L14" si="14">K13*D13</f>
        <v>0</v>
      </c>
      <c r="M13" s="93">
        <f t="shared" si="5"/>
        <v>0</v>
      </c>
      <c r="N13" s="62">
        <f t="shared" ref="N13:N14" si="15">F13+I13+L13</f>
        <v>0</v>
      </c>
      <c r="O13" s="63">
        <f>SUM(N13*1.15)</f>
        <v>0</v>
      </c>
    </row>
    <row r="14" spans="1:32" s="9" customFormat="1" ht="13.95" customHeight="1" x14ac:dyDescent="0.3">
      <c r="A14" s="14" t="s">
        <v>17</v>
      </c>
      <c r="B14" s="2" t="s">
        <v>18</v>
      </c>
      <c r="C14" s="1" t="s">
        <v>16</v>
      </c>
      <c r="D14" s="1">
        <v>1</v>
      </c>
      <c r="E14" s="55"/>
      <c r="F14" s="92">
        <f t="shared" si="10"/>
        <v>0</v>
      </c>
      <c r="G14" s="93">
        <f t="shared" si="11"/>
        <v>0</v>
      </c>
      <c r="H14" s="55"/>
      <c r="I14" s="92">
        <f t="shared" si="12"/>
        <v>0</v>
      </c>
      <c r="J14" s="93">
        <f t="shared" si="13"/>
        <v>0</v>
      </c>
      <c r="K14" s="55"/>
      <c r="L14" s="94">
        <f t="shared" si="14"/>
        <v>0</v>
      </c>
      <c r="M14" s="93">
        <f t="shared" si="5"/>
        <v>0</v>
      </c>
      <c r="N14" s="62">
        <f t="shared" si="15"/>
        <v>0</v>
      </c>
      <c r="O14" s="63">
        <f>N14*1.15</f>
        <v>0</v>
      </c>
    </row>
    <row r="15" spans="1:32" s="9" customFormat="1" ht="13.95" customHeight="1" x14ac:dyDescent="0.3">
      <c r="A15" s="22"/>
      <c r="B15" s="23"/>
      <c r="C15" s="24"/>
      <c r="D15" s="24"/>
      <c r="E15" s="56"/>
      <c r="F15" s="95">
        <f>SUM(F13:F14)</f>
        <v>0</v>
      </c>
      <c r="G15" s="96">
        <f t="shared" si="8"/>
        <v>0</v>
      </c>
      <c r="H15" s="56"/>
      <c r="I15" s="95">
        <f>SUM(I13:I14)</f>
        <v>0</v>
      </c>
      <c r="J15" s="96">
        <f t="shared" si="9"/>
        <v>0</v>
      </c>
      <c r="K15" s="57"/>
      <c r="L15" s="97">
        <f t="shared" ref="L15" si="16">SUM(L13:L14)</f>
        <v>0</v>
      </c>
      <c r="M15" s="96">
        <f t="shared" si="5"/>
        <v>0</v>
      </c>
      <c r="N15" s="64">
        <f>SUM(N13:N14)</f>
        <v>0</v>
      </c>
      <c r="O15" s="65">
        <f>SUM(O13:O14)</f>
        <v>0</v>
      </c>
    </row>
    <row r="16" spans="1:32" s="10" customFormat="1" ht="13.95" customHeight="1" x14ac:dyDescent="0.3">
      <c r="A16" s="36"/>
      <c r="B16" s="3"/>
      <c r="C16" s="4"/>
      <c r="D16" s="4"/>
      <c r="E16" s="56"/>
      <c r="F16" s="92"/>
      <c r="G16" s="93"/>
      <c r="H16" s="55"/>
      <c r="I16" s="92"/>
      <c r="J16" s="93"/>
      <c r="K16" s="55"/>
      <c r="L16" s="94"/>
      <c r="M16" s="93"/>
      <c r="N16" s="62"/>
      <c r="O16" s="63"/>
    </row>
    <row r="17" spans="1:15" s="9" customFormat="1" ht="13.95" customHeight="1" x14ac:dyDescent="0.3">
      <c r="A17" s="13" t="s">
        <v>20</v>
      </c>
      <c r="C17" s="11"/>
      <c r="D17" s="11"/>
      <c r="E17" s="54"/>
      <c r="F17" s="92"/>
      <c r="G17" s="93"/>
      <c r="H17" s="55"/>
      <c r="I17" s="92"/>
      <c r="J17" s="93"/>
      <c r="K17" s="55"/>
      <c r="L17" s="94"/>
      <c r="M17" s="93"/>
      <c r="N17" s="62"/>
      <c r="O17" s="63"/>
    </row>
    <row r="18" spans="1:15" s="9" customFormat="1" ht="13.95" customHeight="1" x14ac:dyDescent="0.3">
      <c r="A18" s="14" t="s">
        <v>21</v>
      </c>
      <c r="B18" s="2" t="s">
        <v>51</v>
      </c>
      <c r="C18" s="1" t="s">
        <v>16</v>
      </c>
      <c r="D18" s="1">
        <v>1</v>
      </c>
      <c r="E18" s="55"/>
      <c r="F18" s="92">
        <f t="shared" ref="F18" si="17">E18*D18</f>
        <v>0</v>
      </c>
      <c r="G18" s="93">
        <f t="shared" ref="G18" si="18">F18*1.15</f>
        <v>0</v>
      </c>
      <c r="H18" s="55"/>
      <c r="I18" s="92">
        <f t="shared" ref="I18" si="19">H18*D18</f>
        <v>0</v>
      </c>
      <c r="J18" s="93">
        <f t="shared" si="9"/>
        <v>0</v>
      </c>
      <c r="K18" s="55"/>
      <c r="L18" s="94">
        <f t="shared" ref="L18" si="20">K18*D18</f>
        <v>0</v>
      </c>
      <c r="M18" s="93">
        <f t="shared" si="5"/>
        <v>0</v>
      </c>
      <c r="N18" s="62">
        <f t="shared" ref="N18" si="21">F18+I18+L18</f>
        <v>0</v>
      </c>
      <c r="O18" s="63">
        <f>SUM(N18*1.15)</f>
        <v>0</v>
      </c>
    </row>
    <row r="19" spans="1:15" s="9" customFormat="1" ht="13.95" customHeight="1" x14ac:dyDescent="0.3">
      <c r="A19" s="22"/>
      <c r="B19" s="23"/>
      <c r="C19" s="24"/>
      <c r="D19" s="24"/>
      <c r="E19" s="56"/>
      <c r="F19" s="95">
        <f>SUM(F18)</f>
        <v>0</v>
      </c>
      <c r="G19" s="96">
        <f t="shared" si="8"/>
        <v>0</v>
      </c>
      <c r="H19" s="56"/>
      <c r="I19" s="95">
        <f>SUM(I18)</f>
        <v>0</v>
      </c>
      <c r="J19" s="96">
        <f t="shared" si="9"/>
        <v>0</v>
      </c>
      <c r="K19" s="56"/>
      <c r="L19" s="97">
        <f>SUM(L18)</f>
        <v>0</v>
      </c>
      <c r="M19" s="96">
        <f t="shared" si="5"/>
        <v>0</v>
      </c>
      <c r="N19" s="64">
        <f>SUM(N18)</f>
        <v>0</v>
      </c>
      <c r="O19" s="65">
        <f>SUM(N19*1.15)</f>
        <v>0</v>
      </c>
    </row>
    <row r="20" spans="1:15" s="5" customFormat="1" ht="13.95" customHeight="1" x14ac:dyDescent="0.3">
      <c r="A20" s="31"/>
      <c r="B20" s="33"/>
      <c r="C20" s="34"/>
      <c r="D20" s="34"/>
      <c r="E20" s="56"/>
      <c r="F20" s="50"/>
      <c r="G20" s="93"/>
      <c r="H20" s="57"/>
      <c r="I20" s="50"/>
      <c r="J20" s="93"/>
      <c r="K20" s="57"/>
      <c r="L20" s="45"/>
      <c r="M20" s="93"/>
      <c r="N20" s="68"/>
      <c r="O20" s="69"/>
    </row>
    <row r="21" spans="1:15" s="9" customFormat="1" ht="13.95" customHeight="1" x14ac:dyDescent="0.3">
      <c r="A21" s="13" t="s">
        <v>22</v>
      </c>
      <c r="C21" s="11"/>
      <c r="D21" s="11"/>
      <c r="E21" s="54"/>
      <c r="F21" s="92"/>
      <c r="G21" s="93"/>
      <c r="H21" s="55"/>
      <c r="I21" s="92"/>
      <c r="J21" s="93"/>
      <c r="K21" s="55"/>
      <c r="L21" s="94"/>
      <c r="M21" s="93"/>
      <c r="N21" s="62"/>
      <c r="O21" s="63"/>
    </row>
    <row r="22" spans="1:15" s="9" customFormat="1" ht="13.95" customHeight="1" x14ac:dyDescent="0.3">
      <c r="A22" s="14" t="s">
        <v>23</v>
      </c>
      <c r="B22" s="2" t="s">
        <v>2</v>
      </c>
      <c r="C22" s="1" t="s">
        <v>24</v>
      </c>
      <c r="D22" s="1">
        <v>1</v>
      </c>
      <c r="E22" s="55"/>
      <c r="F22" s="92">
        <f t="shared" ref="F22:F25" si="22">E22*D22</f>
        <v>0</v>
      </c>
      <c r="G22" s="93">
        <f t="shared" ref="G22:G25" si="23">F22*1.15</f>
        <v>0</v>
      </c>
      <c r="H22" s="55"/>
      <c r="I22" s="92">
        <f t="shared" ref="I22:I25" si="24">H22*D22</f>
        <v>0</v>
      </c>
      <c r="J22" s="93">
        <f t="shared" si="9"/>
        <v>0</v>
      </c>
      <c r="K22" s="55"/>
      <c r="L22" s="94">
        <f t="shared" ref="L22:L25" si="25">K22*D22</f>
        <v>0</v>
      </c>
      <c r="M22" s="93">
        <f t="shared" si="5"/>
        <v>0</v>
      </c>
      <c r="N22" s="62">
        <f t="shared" ref="N22:N25" si="26">F22+I22+L22</f>
        <v>0</v>
      </c>
      <c r="O22" s="63">
        <f>SUM(N22*1.15)</f>
        <v>0</v>
      </c>
    </row>
    <row r="23" spans="1:15" s="9" customFormat="1" ht="13.95" customHeight="1" x14ac:dyDescent="0.3">
      <c r="A23" s="14" t="s">
        <v>25</v>
      </c>
      <c r="B23" s="2" t="s">
        <v>5</v>
      </c>
      <c r="C23" s="1" t="s">
        <v>24</v>
      </c>
      <c r="D23" s="1">
        <v>1</v>
      </c>
      <c r="E23" s="55"/>
      <c r="F23" s="92">
        <f t="shared" si="22"/>
        <v>0</v>
      </c>
      <c r="G23" s="93">
        <f t="shared" si="23"/>
        <v>0</v>
      </c>
      <c r="H23" s="55"/>
      <c r="I23" s="92">
        <f t="shared" si="24"/>
        <v>0</v>
      </c>
      <c r="J23" s="93">
        <f t="shared" si="9"/>
        <v>0</v>
      </c>
      <c r="K23" s="55"/>
      <c r="L23" s="94">
        <f t="shared" si="25"/>
        <v>0</v>
      </c>
      <c r="M23" s="93">
        <f t="shared" si="5"/>
        <v>0</v>
      </c>
      <c r="N23" s="62">
        <f t="shared" si="26"/>
        <v>0</v>
      </c>
      <c r="O23" s="63">
        <f t="shared" ref="O23:O25" si="27">SUM(N23*1.15)</f>
        <v>0</v>
      </c>
    </row>
    <row r="24" spans="1:15" s="9" customFormat="1" ht="13.95" customHeight="1" x14ac:dyDescent="0.3">
      <c r="A24" s="14" t="s">
        <v>26</v>
      </c>
      <c r="B24" s="2" t="s">
        <v>27</v>
      </c>
      <c r="C24" s="1" t="s">
        <v>24</v>
      </c>
      <c r="D24" s="1">
        <v>1</v>
      </c>
      <c r="E24" s="55"/>
      <c r="F24" s="92">
        <f t="shared" si="22"/>
        <v>0</v>
      </c>
      <c r="G24" s="93">
        <f t="shared" si="23"/>
        <v>0</v>
      </c>
      <c r="H24" s="55"/>
      <c r="I24" s="92">
        <f t="shared" si="24"/>
        <v>0</v>
      </c>
      <c r="J24" s="93">
        <f t="shared" si="9"/>
        <v>0</v>
      </c>
      <c r="K24" s="55"/>
      <c r="L24" s="94">
        <f t="shared" si="25"/>
        <v>0</v>
      </c>
      <c r="M24" s="93">
        <f t="shared" si="5"/>
        <v>0</v>
      </c>
      <c r="N24" s="62">
        <f t="shared" si="26"/>
        <v>0</v>
      </c>
      <c r="O24" s="63">
        <f t="shared" si="27"/>
        <v>0</v>
      </c>
    </row>
    <row r="25" spans="1:15" s="9" customFormat="1" ht="13.95" customHeight="1" x14ac:dyDescent="0.3">
      <c r="A25" s="14" t="s">
        <v>28</v>
      </c>
      <c r="B25" s="2" t="s">
        <v>29</v>
      </c>
      <c r="C25" s="1" t="s">
        <v>24</v>
      </c>
      <c r="D25" s="1">
        <v>1</v>
      </c>
      <c r="E25" s="55"/>
      <c r="F25" s="92">
        <f t="shared" si="22"/>
        <v>0</v>
      </c>
      <c r="G25" s="93">
        <f t="shared" si="23"/>
        <v>0</v>
      </c>
      <c r="H25" s="55"/>
      <c r="I25" s="92">
        <f t="shared" si="24"/>
        <v>0</v>
      </c>
      <c r="J25" s="93">
        <f t="shared" si="9"/>
        <v>0</v>
      </c>
      <c r="K25" s="55"/>
      <c r="L25" s="94">
        <f t="shared" si="25"/>
        <v>0</v>
      </c>
      <c r="M25" s="93">
        <f t="shared" si="5"/>
        <v>0</v>
      </c>
      <c r="N25" s="62">
        <f t="shared" si="26"/>
        <v>0</v>
      </c>
      <c r="O25" s="63">
        <f t="shared" si="27"/>
        <v>0</v>
      </c>
    </row>
    <row r="26" spans="1:15" s="9" customFormat="1" ht="13.95" customHeight="1" x14ac:dyDescent="0.3">
      <c r="A26" s="22"/>
      <c r="B26" s="23"/>
      <c r="C26" s="24"/>
      <c r="D26" s="24"/>
      <c r="E26" s="56"/>
      <c r="F26" s="95">
        <f>SUM(F22:F25)</f>
        <v>0</v>
      </c>
      <c r="G26" s="96">
        <f t="shared" si="8"/>
        <v>0</v>
      </c>
      <c r="H26" s="56"/>
      <c r="I26" s="95">
        <f>SUM(I22:I25)</f>
        <v>0</v>
      </c>
      <c r="J26" s="96">
        <f t="shared" si="9"/>
        <v>0</v>
      </c>
      <c r="K26" s="56"/>
      <c r="L26" s="97">
        <f>SUM(L22:L25)</f>
        <v>0</v>
      </c>
      <c r="M26" s="96">
        <f t="shared" si="5"/>
        <v>0</v>
      </c>
      <c r="N26" s="64">
        <f>SUM(N22:N25)</f>
        <v>0</v>
      </c>
      <c r="O26" s="65">
        <f>SUM(N26*1.15)</f>
        <v>0</v>
      </c>
    </row>
    <row r="27" spans="1:15" s="5" customFormat="1" ht="13.95" customHeight="1" x14ac:dyDescent="0.3">
      <c r="A27" s="31"/>
      <c r="B27" s="33"/>
      <c r="C27" s="34"/>
      <c r="D27" s="34"/>
      <c r="E27" s="56"/>
      <c r="F27" s="50"/>
      <c r="G27" s="93"/>
      <c r="H27" s="57"/>
      <c r="I27" s="50"/>
      <c r="J27" s="93"/>
      <c r="K27" s="57"/>
      <c r="L27" s="45"/>
      <c r="M27" s="93"/>
      <c r="N27" s="68"/>
      <c r="O27" s="69"/>
    </row>
    <row r="28" spans="1:15" s="9" customFormat="1" ht="13.95" customHeight="1" x14ac:dyDescent="0.3">
      <c r="A28" s="13" t="s">
        <v>30</v>
      </c>
      <c r="C28" s="11"/>
      <c r="D28" s="11"/>
      <c r="E28" s="54"/>
      <c r="F28" s="92"/>
      <c r="G28" s="93"/>
      <c r="H28" s="55"/>
      <c r="I28" s="92"/>
      <c r="J28" s="93"/>
      <c r="K28" s="55"/>
      <c r="L28" s="94"/>
      <c r="M28" s="93"/>
      <c r="N28" s="62"/>
      <c r="O28" s="63"/>
    </row>
    <row r="29" spans="1:15" s="9" customFormat="1" ht="13.95" customHeight="1" x14ac:dyDescent="0.3">
      <c r="A29" s="13" t="s">
        <v>31</v>
      </c>
      <c r="B29" s="5"/>
      <c r="C29" s="6"/>
      <c r="D29" s="6"/>
      <c r="E29" s="57"/>
      <c r="F29" s="92"/>
      <c r="G29" s="93"/>
      <c r="H29" s="55"/>
      <c r="I29" s="92"/>
      <c r="J29" s="93"/>
      <c r="K29" s="55"/>
      <c r="L29" s="94"/>
      <c r="M29" s="93"/>
      <c r="N29" s="62"/>
      <c r="O29" s="63"/>
    </row>
    <row r="30" spans="1:15" s="9" customFormat="1" ht="13.95" customHeight="1" x14ac:dyDescent="0.3">
      <c r="A30" s="14" t="s">
        <v>32</v>
      </c>
      <c r="B30" s="2" t="s">
        <v>52</v>
      </c>
      <c r="C30" s="1" t="s">
        <v>33</v>
      </c>
      <c r="D30" s="1">
        <v>1</v>
      </c>
      <c r="E30" s="55"/>
      <c r="F30" s="92">
        <f t="shared" ref="F30:F34" si="28">E30*D30</f>
        <v>0</v>
      </c>
      <c r="G30" s="93">
        <f t="shared" ref="G30:G34" si="29">F30*1.15</f>
        <v>0</v>
      </c>
      <c r="H30" s="55"/>
      <c r="I30" s="92">
        <f t="shared" ref="I30:I34" si="30">H30*D30</f>
        <v>0</v>
      </c>
      <c r="J30" s="93">
        <f t="shared" si="9"/>
        <v>0</v>
      </c>
      <c r="K30" s="55"/>
      <c r="L30" s="94">
        <f t="shared" ref="L30:L34" si="31">K30*D30</f>
        <v>0</v>
      </c>
      <c r="M30" s="93">
        <f t="shared" si="5"/>
        <v>0</v>
      </c>
      <c r="N30" s="62">
        <f t="shared" ref="N30:N34" si="32">F30+I30+L30</f>
        <v>0</v>
      </c>
      <c r="O30" s="63">
        <f>SUM(N30*1.15)</f>
        <v>0</v>
      </c>
    </row>
    <row r="31" spans="1:15" s="9" customFormat="1" ht="13.95" customHeight="1" x14ac:dyDescent="0.3">
      <c r="A31" s="14" t="s">
        <v>34</v>
      </c>
      <c r="B31" s="2" t="s">
        <v>88</v>
      </c>
      <c r="C31" s="1" t="s">
        <v>33</v>
      </c>
      <c r="D31" s="1">
        <v>1</v>
      </c>
      <c r="E31" s="55"/>
      <c r="F31" s="92">
        <f t="shared" si="28"/>
        <v>0</v>
      </c>
      <c r="G31" s="93">
        <f t="shared" si="29"/>
        <v>0</v>
      </c>
      <c r="H31" s="55"/>
      <c r="I31" s="92">
        <f t="shared" si="30"/>
        <v>0</v>
      </c>
      <c r="J31" s="93">
        <f t="shared" si="9"/>
        <v>0</v>
      </c>
      <c r="K31" s="55"/>
      <c r="L31" s="94">
        <f t="shared" si="31"/>
        <v>0</v>
      </c>
      <c r="M31" s="93">
        <f t="shared" si="5"/>
        <v>0</v>
      </c>
      <c r="N31" s="62">
        <f t="shared" si="32"/>
        <v>0</v>
      </c>
      <c r="O31" s="63">
        <f t="shared" ref="O31:O34" si="33">SUM(N31*1.15)</f>
        <v>0</v>
      </c>
    </row>
    <row r="32" spans="1:15" s="9" customFormat="1" ht="13.95" customHeight="1" x14ac:dyDescent="0.3">
      <c r="A32" s="14" t="s">
        <v>35</v>
      </c>
      <c r="B32" s="2" t="s">
        <v>36</v>
      </c>
      <c r="C32" s="1" t="s">
        <v>33</v>
      </c>
      <c r="D32" s="1">
        <v>1</v>
      </c>
      <c r="E32" s="55"/>
      <c r="F32" s="92">
        <f t="shared" si="28"/>
        <v>0</v>
      </c>
      <c r="G32" s="93">
        <f t="shared" si="29"/>
        <v>0</v>
      </c>
      <c r="H32" s="55"/>
      <c r="I32" s="92">
        <f t="shared" si="30"/>
        <v>0</v>
      </c>
      <c r="J32" s="93">
        <f t="shared" si="9"/>
        <v>0</v>
      </c>
      <c r="K32" s="55"/>
      <c r="L32" s="94">
        <f t="shared" si="31"/>
        <v>0</v>
      </c>
      <c r="M32" s="93">
        <f t="shared" si="5"/>
        <v>0</v>
      </c>
      <c r="N32" s="62">
        <f t="shared" si="32"/>
        <v>0</v>
      </c>
      <c r="O32" s="63">
        <f t="shared" si="33"/>
        <v>0</v>
      </c>
    </row>
    <row r="33" spans="1:15" s="9" customFormat="1" ht="13.95" customHeight="1" x14ac:dyDescent="0.3">
      <c r="A33" s="14" t="s">
        <v>37</v>
      </c>
      <c r="B33" s="2" t="s">
        <v>3</v>
      </c>
      <c r="C33" s="1" t="s">
        <v>33</v>
      </c>
      <c r="D33" s="1">
        <v>1</v>
      </c>
      <c r="E33" s="55"/>
      <c r="F33" s="92">
        <f t="shared" si="28"/>
        <v>0</v>
      </c>
      <c r="G33" s="93">
        <f t="shared" si="29"/>
        <v>0</v>
      </c>
      <c r="H33" s="55"/>
      <c r="I33" s="92">
        <f t="shared" si="30"/>
        <v>0</v>
      </c>
      <c r="J33" s="93">
        <f t="shared" si="9"/>
        <v>0</v>
      </c>
      <c r="K33" s="55"/>
      <c r="L33" s="94">
        <f t="shared" si="31"/>
        <v>0</v>
      </c>
      <c r="M33" s="93">
        <f t="shared" si="5"/>
        <v>0</v>
      </c>
      <c r="N33" s="62">
        <f t="shared" si="32"/>
        <v>0</v>
      </c>
      <c r="O33" s="63">
        <f t="shared" si="33"/>
        <v>0</v>
      </c>
    </row>
    <row r="34" spans="1:15" s="9" customFormat="1" ht="13.95" customHeight="1" x14ac:dyDescent="0.3">
      <c r="A34" s="14" t="s">
        <v>38</v>
      </c>
      <c r="B34" s="2" t="s">
        <v>1</v>
      </c>
      <c r="C34" s="1" t="s">
        <v>33</v>
      </c>
      <c r="D34" s="1">
        <v>1</v>
      </c>
      <c r="E34" s="55"/>
      <c r="F34" s="92">
        <f t="shared" si="28"/>
        <v>0</v>
      </c>
      <c r="G34" s="93">
        <f t="shared" si="29"/>
        <v>0</v>
      </c>
      <c r="H34" s="55"/>
      <c r="I34" s="92">
        <f t="shared" si="30"/>
        <v>0</v>
      </c>
      <c r="J34" s="93">
        <f t="shared" si="9"/>
        <v>0</v>
      </c>
      <c r="K34" s="55"/>
      <c r="L34" s="94">
        <f t="shared" si="31"/>
        <v>0</v>
      </c>
      <c r="M34" s="93">
        <f t="shared" si="5"/>
        <v>0</v>
      </c>
      <c r="N34" s="62">
        <f t="shared" si="32"/>
        <v>0</v>
      </c>
      <c r="O34" s="63">
        <f t="shared" si="33"/>
        <v>0</v>
      </c>
    </row>
    <row r="35" spans="1:15" s="9" customFormat="1" ht="13.95" customHeight="1" x14ac:dyDescent="0.3">
      <c r="A35" s="22"/>
      <c r="B35" s="23"/>
      <c r="C35" s="24"/>
      <c r="D35" s="24"/>
      <c r="E35" s="56"/>
      <c r="F35" s="95">
        <f>SUM(F30:F34)</f>
        <v>0</v>
      </c>
      <c r="G35" s="96">
        <f t="shared" si="8"/>
        <v>0</v>
      </c>
      <c r="H35" s="56"/>
      <c r="I35" s="95">
        <f>SUM(I30:I34)</f>
        <v>0</v>
      </c>
      <c r="J35" s="96">
        <f t="shared" si="9"/>
        <v>0</v>
      </c>
      <c r="K35" s="56"/>
      <c r="L35" s="97">
        <f>SUM(L30:L34)</f>
        <v>0</v>
      </c>
      <c r="M35" s="96">
        <f t="shared" si="5"/>
        <v>0</v>
      </c>
      <c r="N35" s="64">
        <f>SUM(N30:N34)</f>
        <v>0</v>
      </c>
      <c r="O35" s="65">
        <f>SUM(N35*1.15)</f>
        <v>0</v>
      </c>
    </row>
    <row r="36" spans="1:15" s="10" customFormat="1" ht="13.95" customHeight="1" x14ac:dyDescent="0.3">
      <c r="A36" s="36"/>
      <c r="B36" s="3"/>
      <c r="C36" s="4"/>
      <c r="D36" s="4"/>
      <c r="E36" s="56"/>
      <c r="F36" s="98"/>
      <c r="G36" s="93"/>
      <c r="H36" s="56"/>
      <c r="I36" s="98"/>
      <c r="J36" s="93"/>
      <c r="K36" s="56"/>
      <c r="L36" s="71"/>
      <c r="M36" s="93"/>
      <c r="N36" s="66"/>
      <c r="O36" s="67"/>
    </row>
    <row r="37" spans="1:15" s="9" customFormat="1" ht="13.95" customHeight="1" x14ac:dyDescent="0.3">
      <c r="A37" s="13" t="s">
        <v>39</v>
      </c>
      <c r="B37" s="5"/>
      <c r="C37" s="6"/>
      <c r="D37" s="6"/>
      <c r="E37" s="57"/>
      <c r="F37" s="92"/>
      <c r="G37" s="93"/>
      <c r="H37" s="55"/>
      <c r="I37" s="92"/>
      <c r="J37" s="93"/>
      <c r="K37" s="55"/>
      <c r="L37" s="94"/>
      <c r="M37" s="93"/>
      <c r="N37" s="62"/>
      <c r="O37" s="63"/>
    </row>
    <row r="38" spans="1:15" s="9" customFormat="1" ht="13.95" customHeight="1" x14ac:dyDescent="0.3">
      <c r="A38" s="14" t="s">
        <v>40</v>
      </c>
      <c r="B38" s="2" t="s">
        <v>52</v>
      </c>
      <c r="C38" s="1" t="s">
        <v>33</v>
      </c>
      <c r="D38" s="1">
        <v>1</v>
      </c>
      <c r="E38" s="55"/>
      <c r="F38" s="92">
        <f t="shared" ref="F38:F42" si="34">E38*D38</f>
        <v>0</v>
      </c>
      <c r="G38" s="93">
        <f t="shared" ref="G38:G42" si="35">F38*1.15</f>
        <v>0</v>
      </c>
      <c r="H38" s="55"/>
      <c r="I38" s="92">
        <f t="shared" ref="I38:I42" si="36">H38*D38</f>
        <v>0</v>
      </c>
      <c r="J38" s="93">
        <f t="shared" si="9"/>
        <v>0</v>
      </c>
      <c r="K38" s="55"/>
      <c r="L38" s="94">
        <f t="shared" ref="L38:L42" si="37">K38*D38</f>
        <v>0</v>
      </c>
      <c r="M38" s="93">
        <f t="shared" si="5"/>
        <v>0</v>
      </c>
      <c r="N38" s="62">
        <f t="shared" ref="N38:N42" si="38">F38+I38+L38</f>
        <v>0</v>
      </c>
      <c r="O38" s="63">
        <f>SUM(N38*1.15)</f>
        <v>0</v>
      </c>
    </row>
    <row r="39" spans="1:15" s="9" customFormat="1" ht="13.95" customHeight="1" x14ac:dyDescent="0.3">
      <c r="A39" s="14" t="s">
        <v>41</v>
      </c>
      <c r="B39" s="2" t="s">
        <v>88</v>
      </c>
      <c r="C39" s="1" t="s">
        <v>33</v>
      </c>
      <c r="D39" s="1">
        <v>1</v>
      </c>
      <c r="E39" s="55"/>
      <c r="F39" s="92">
        <f t="shared" si="34"/>
        <v>0</v>
      </c>
      <c r="G39" s="93">
        <f t="shared" si="35"/>
        <v>0</v>
      </c>
      <c r="H39" s="55"/>
      <c r="I39" s="92">
        <f t="shared" si="36"/>
        <v>0</v>
      </c>
      <c r="J39" s="93">
        <f t="shared" si="9"/>
        <v>0</v>
      </c>
      <c r="K39" s="55"/>
      <c r="L39" s="94">
        <f t="shared" si="37"/>
        <v>0</v>
      </c>
      <c r="M39" s="93">
        <f t="shared" si="5"/>
        <v>0</v>
      </c>
      <c r="N39" s="62">
        <f t="shared" si="38"/>
        <v>0</v>
      </c>
      <c r="O39" s="63">
        <f t="shared" ref="O39:O42" si="39">SUM(N39*1.15)</f>
        <v>0</v>
      </c>
    </row>
    <row r="40" spans="1:15" s="9" customFormat="1" ht="13.95" customHeight="1" x14ac:dyDescent="0.3">
      <c r="A40" s="14" t="s">
        <v>42</v>
      </c>
      <c r="B40" s="2" t="s">
        <v>36</v>
      </c>
      <c r="C40" s="1" t="s">
        <v>33</v>
      </c>
      <c r="D40" s="1">
        <v>1</v>
      </c>
      <c r="E40" s="55"/>
      <c r="F40" s="92">
        <f t="shared" si="34"/>
        <v>0</v>
      </c>
      <c r="G40" s="93">
        <f t="shared" si="35"/>
        <v>0</v>
      </c>
      <c r="H40" s="55"/>
      <c r="I40" s="92">
        <f t="shared" si="36"/>
        <v>0</v>
      </c>
      <c r="J40" s="93">
        <f t="shared" si="9"/>
        <v>0</v>
      </c>
      <c r="K40" s="55"/>
      <c r="L40" s="94">
        <f t="shared" si="37"/>
        <v>0</v>
      </c>
      <c r="M40" s="93">
        <f t="shared" si="5"/>
        <v>0</v>
      </c>
      <c r="N40" s="62">
        <f t="shared" si="38"/>
        <v>0</v>
      </c>
      <c r="O40" s="63">
        <f t="shared" si="39"/>
        <v>0</v>
      </c>
    </row>
    <row r="41" spans="1:15" s="9" customFormat="1" ht="13.95" customHeight="1" x14ac:dyDescent="0.3">
      <c r="A41" s="14" t="s">
        <v>43</v>
      </c>
      <c r="B41" s="2" t="s">
        <v>3</v>
      </c>
      <c r="C41" s="1" t="s">
        <v>33</v>
      </c>
      <c r="D41" s="1">
        <v>1</v>
      </c>
      <c r="E41" s="55"/>
      <c r="F41" s="92">
        <f t="shared" si="34"/>
        <v>0</v>
      </c>
      <c r="G41" s="93">
        <f t="shared" si="35"/>
        <v>0</v>
      </c>
      <c r="H41" s="55"/>
      <c r="I41" s="92">
        <f t="shared" si="36"/>
        <v>0</v>
      </c>
      <c r="J41" s="93">
        <f t="shared" si="9"/>
        <v>0</v>
      </c>
      <c r="K41" s="55"/>
      <c r="L41" s="94">
        <f t="shared" si="37"/>
        <v>0</v>
      </c>
      <c r="M41" s="93">
        <f t="shared" si="5"/>
        <v>0</v>
      </c>
      <c r="N41" s="62">
        <f t="shared" si="38"/>
        <v>0</v>
      </c>
      <c r="O41" s="63">
        <f t="shared" si="39"/>
        <v>0</v>
      </c>
    </row>
    <row r="42" spans="1:15" s="9" customFormat="1" ht="13.95" customHeight="1" x14ac:dyDescent="0.3">
      <c r="A42" s="14" t="s">
        <v>44</v>
      </c>
      <c r="B42" s="2" t="s">
        <v>1</v>
      </c>
      <c r="C42" s="1" t="s">
        <v>33</v>
      </c>
      <c r="D42" s="1">
        <v>1</v>
      </c>
      <c r="E42" s="55"/>
      <c r="F42" s="92">
        <f t="shared" si="34"/>
        <v>0</v>
      </c>
      <c r="G42" s="93">
        <f t="shared" si="35"/>
        <v>0</v>
      </c>
      <c r="H42" s="55"/>
      <c r="I42" s="92">
        <f t="shared" si="36"/>
        <v>0</v>
      </c>
      <c r="J42" s="93">
        <f t="shared" si="9"/>
        <v>0</v>
      </c>
      <c r="K42" s="55"/>
      <c r="L42" s="94">
        <f t="shared" si="37"/>
        <v>0</v>
      </c>
      <c r="M42" s="93">
        <f t="shared" si="5"/>
        <v>0</v>
      </c>
      <c r="N42" s="62">
        <f t="shared" si="38"/>
        <v>0</v>
      </c>
      <c r="O42" s="63">
        <f t="shared" si="39"/>
        <v>0</v>
      </c>
    </row>
    <row r="43" spans="1:15" s="9" customFormat="1" ht="13.95" customHeight="1" x14ac:dyDescent="0.3">
      <c r="A43" s="22"/>
      <c r="B43" s="23"/>
      <c r="C43" s="24"/>
      <c r="D43" s="24"/>
      <c r="E43" s="56"/>
      <c r="F43" s="95">
        <f>SUM(F38:F42)</f>
        <v>0</v>
      </c>
      <c r="G43" s="96">
        <f t="shared" si="8"/>
        <v>0</v>
      </c>
      <c r="H43" s="56"/>
      <c r="I43" s="95">
        <f>SUM(I38:I42)</f>
        <v>0</v>
      </c>
      <c r="J43" s="96">
        <f t="shared" si="9"/>
        <v>0</v>
      </c>
      <c r="K43" s="56"/>
      <c r="L43" s="97">
        <f>SUM(L38:L42)</f>
        <v>0</v>
      </c>
      <c r="M43" s="96">
        <f t="shared" si="5"/>
        <v>0</v>
      </c>
      <c r="N43" s="64">
        <f>SUM(N38:N42)</f>
        <v>0</v>
      </c>
      <c r="O43" s="65">
        <f>SUM(N43*1.15)</f>
        <v>0</v>
      </c>
    </row>
    <row r="44" spans="1:15" s="5" customFormat="1" ht="13.95" customHeight="1" x14ac:dyDescent="0.3">
      <c r="A44" s="31"/>
      <c r="B44" s="33"/>
      <c r="C44" s="34"/>
      <c r="D44" s="34"/>
      <c r="E44" s="56"/>
      <c r="F44" s="50"/>
      <c r="G44" s="93"/>
      <c r="H44" s="57"/>
      <c r="I44" s="50"/>
      <c r="J44" s="93"/>
      <c r="K44" s="57"/>
      <c r="L44" s="45"/>
      <c r="M44" s="93"/>
      <c r="N44" s="68"/>
      <c r="O44" s="69"/>
    </row>
    <row r="45" spans="1:15" s="9" customFormat="1" ht="13.95" customHeight="1" x14ac:dyDescent="0.3">
      <c r="A45" s="13" t="s">
        <v>49</v>
      </c>
      <c r="B45" s="7"/>
      <c r="C45" s="8"/>
      <c r="D45" s="8"/>
      <c r="E45" s="57"/>
      <c r="F45" s="58"/>
      <c r="G45" s="93"/>
      <c r="H45" s="54"/>
      <c r="I45" s="58"/>
      <c r="J45" s="93"/>
      <c r="K45" s="54"/>
      <c r="L45" s="80"/>
      <c r="M45" s="93"/>
      <c r="N45" s="62"/>
      <c r="O45" s="61"/>
    </row>
    <row r="46" spans="1:15" s="9" customFormat="1" ht="13.95" customHeight="1" x14ac:dyDescent="0.3">
      <c r="A46" s="14" t="s">
        <v>45</v>
      </c>
      <c r="B46" s="3" t="s">
        <v>97</v>
      </c>
      <c r="C46" s="4" t="s">
        <v>46</v>
      </c>
      <c r="D46" s="1">
        <v>1</v>
      </c>
      <c r="E46" s="122"/>
      <c r="F46" s="92">
        <v>150000</v>
      </c>
      <c r="G46" s="93">
        <f t="shared" si="8"/>
        <v>172500</v>
      </c>
      <c r="H46" s="122"/>
      <c r="I46" s="92">
        <v>150000</v>
      </c>
      <c r="J46" s="93">
        <f t="shared" si="9"/>
        <v>172500</v>
      </c>
      <c r="K46" s="122"/>
      <c r="L46" s="94">
        <v>150000</v>
      </c>
      <c r="M46" s="93">
        <f t="shared" si="5"/>
        <v>172500</v>
      </c>
      <c r="N46" s="62">
        <f t="shared" ref="N46:N48" si="40">F46+I46+L46</f>
        <v>450000</v>
      </c>
      <c r="O46" s="63">
        <f>SUM(N46*1.15)</f>
        <v>517499.99999999994</v>
      </c>
    </row>
    <row r="47" spans="1:15" s="9" customFormat="1" ht="13.95" customHeight="1" x14ac:dyDescent="0.3">
      <c r="A47" s="14" t="s">
        <v>47</v>
      </c>
      <c r="B47" s="3" t="s">
        <v>50</v>
      </c>
      <c r="C47" s="4" t="s">
        <v>89</v>
      </c>
      <c r="D47" s="4">
        <v>1</v>
      </c>
      <c r="E47" s="122"/>
      <c r="F47" s="92">
        <v>100000</v>
      </c>
      <c r="G47" s="93">
        <f t="shared" si="8"/>
        <v>114999.99999999999</v>
      </c>
      <c r="H47" s="122"/>
      <c r="I47" s="92">
        <v>100000</v>
      </c>
      <c r="J47" s="93">
        <f t="shared" si="9"/>
        <v>114999.99999999999</v>
      </c>
      <c r="K47" s="122"/>
      <c r="L47" s="94">
        <v>100000</v>
      </c>
      <c r="M47" s="93">
        <f t="shared" si="5"/>
        <v>114999.99999999999</v>
      </c>
      <c r="N47" s="62">
        <f t="shared" si="40"/>
        <v>300000</v>
      </c>
      <c r="O47" s="63">
        <f t="shared" ref="O47:O48" si="41">SUM(N47*1.15)</f>
        <v>345000</v>
      </c>
    </row>
    <row r="48" spans="1:15" s="9" customFormat="1" ht="13.95" customHeight="1" x14ac:dyDescent="0.3">
      <c r="A48" s="14" t="s">
        <v>48</v>
      </c>
      <c r="B48" s="3" t="s">
        <v>83</v>
      </c>
      <c r="C48" s="4" t="s">
        <v>89</v>
      </c>
      <c r="D48" s="4">
        <v>1</v>
      </c>
      <c r="E48" s="122"/>
      <c r="F48" s="92">
        <v>20000</v>
      </c>
      <c r="G48" s="93">
        <f t="shared" si="8"/>
        <v>23000</v>
      </c>
      <c r="H48" s="122"/>
      <c r="I48" s="92">
        <v>20000</v>
      </c>
      <c r="J48" s="93">
        <f t="shared" si="9"/>
        <v>23000</v>
      </c>
      <c r="K48" s="122"/>
      <c r="L48" s="94">
        <v>20000</v>
      </c>
      <c r="M48" s="93">
        <f t="shared" si="5"/>
        <v>23000</v>
      </c>
      <c r="N48" s="62">
        <f t="shared" si="40"/>
        <v>60000</v>
      </c>
      <c r="O48" s="63">
        <f t="shared" si="41"/>
        <v>69000</v>
      </c>
    </row>
    <row r="49" spans="1:32" s="9" customFormat="1" ht="13.95" customHeight="1" thickBot="1" x14ac:dyDescent="0.35">
      <c r="A49" s="14"/>
      <c r="B49" s="3"/>
      <c r="C49" s="4"/>
      <c r="D49" s="4"/>
      <c r="E49" s="56"/>
      <c r="F49" s="109">
        <f>SUM(F46:F48)</f>
        <v>270000</v>
      </c>
      <c r="G49" s="110">
        <f t="shared" si="8"/>
        <v>310500</v>
      </c>
      <c r="H49" s="99"/>
      <c r="I49" s="109">
        <f>SUM(I46:I48)</f>
        <v>270000</v>
      </c>
      <c r="J49" s="110">
        <f t="shared" si="9"/>
        <v>310500</v>
      </c>
      <c r="K49" s="99"/>
      <c r="L49" s="113">
        <f>SUM(L46:L48)</f>
        <v>270000</v>
      </c>
      <c r="M49" s="110">
        <f t="shared" si="5"/>
        <v>310500</v>
      </c>
      <c r="N49" s="114">
        <f>SUM(N46:N48)</f>
        <v>810000</v>
      </c>
      <c r="O49" s="115">
        <f>SUM(N49*1.15)</f>
        <v>931499.99999999988</v>
      </c>
    </row>
    <row r="50" spans="1:32" s="6" customFormat="1" ht="30" customHeight="1" thickTop="1" thickBot="1" x14ac:dyDescent="0.35">
      <c r="A50" s="106"/>
      <c r="B50" s="107"/>
      <c r="C50" s="107"/>
      <c r="D50" s="107"/>
      <c r="E50" s="108"/>
      <c r="F50" s="111">
        <f>SUM(F10,F15,F19,F26,F35,F43,F49)</f>
        <v>270000</v>
      </c>
      <c r="G50" s="112">
        <f t="shared" si="8"/>
        <v>310500</v>
      </c>
      <c r="H50" s="105"/>
      <c r="I50" s="111">
        <f>SUM(I10,I15,I19,I26,I35,I43,I49)</f>
        <v>270000</v>
      </c>
      <c r="J50" s="112">
        <f t="shared" si="9"/>
        <v>310500</v>
      </c>
      <c r="K50" s="105"/>
      <c r="L50" s="111">
        <f>SUM(L10,L15,L19,L26,L35,L43,L49)</f>
        <v>270000</v>
      </c>
      <c r="M50" s="112">
        <f t="shared" si="5"/>
        <v>310500</v>
      </c>
      <c r="N50" s="116">
        <f>SUM(N10,N15,N19,N26,N35,N43,N49)</f>
        <v>810000</v>
      </c>
      <c r="O50" s="117">
        <f>N50*1.15</f>
        <v>931499.99999999988</v>
      </c>
    </row>
    <row r="51" spans="1:32" s="12" customFormat="1" ht="11.4" customHeight="1" thickBot="1" x14ac:dyDescent="0.35">
      <c r="A51" s="30"/>
      <c r="B51" s="28"/>
      <c r="C51" s="28"/>
      <c r="D51" s="28"/>
      <c r="E51" s="46"/>
      <c r="F51" s="48"/>
      <c r="G51" s="48"/>
      <c r="H51" s="48"/>
      <c r="I51" s="48"/>
      <c r="J51" s="48"/>
      <c r="K51" s="48"/>
      <c r="L51" s="48"/>
      <c r="M51" s="48"/>
      <c r="N51" s="48"/>
      <c r="O51" s="48"/>
    </row>
    <row r="52" spans="1:32" s="11" customFormat="1" ht="6" customHeight="1" thickBot="1" x14ac:dyDescent="0.35">
      <c r="A52" s="153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5"/>
    </row>
    <row r="53" spans="1:32" s="38" customFormat="1" ht="7.95" customHeight="1" thickBot="1" x14ac:dyDescent="0.35"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</row>
    <row r="54" spans="1:32" s="136" customFormat="1" ht="22.95" customHeight="1" thickBot="1" x14ac:dyDescent="0.3">
      <c r="A54" s="127" t="s">
        <v>55</v>
      </c>
      <c r="B54" s="133"/>
      <c r="C54" s="129"/>
      <c r="D54" s="134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1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</row>
    <row r="55" spans="1:32" s="120" customFormat="1" ht="30" customHeight="1" x14ac:dyDescent="0.3">
      <c r="A55" s="137" t="s">
        <v>0</v>
      </c>
      <c r="B55" s="137" t="s">
        <v>7</v>
      </c>
      <c r="C55" s="137" t="s">
        <v>8</v>
      </c>
      <c r="D55" s="137" t="s">
        <v>90</v>
      </c>
      <c r="E55" s="139" t="s">
        <v>101</v>
      </c>
      <c r="F55" s="141" t="s">
        <v>95</v>
      </c>
      <c r="G55" s="142"/>
      <c r="H55" s="147" t="s">
        <v>100</v>
      </c>
      <c r="I55" s="143" t="s">
        <v>94</v>
      </c>
      <c r="J55" s="144"/>
      <c r="K55" s="149" t="s">
        <v>102</v>
      </c>
      <c r="L55" s="145" t="s">
        <v>93</v>
      </c>
      <c r="M55" s="146"/>
      <c r="N55" s="151" t="s">
        <v>92</v>
      </c>
      <c r="O55" s="152"/>
    </row>
    <row r="56" spans="1:32" s="120" customFormat="1" ht="60" customHeight="1" thickBot="1" x14ac:dyDescent="0.35">
      <c r="A56" s="138"/>
      <c r="B56" s="138"/>
      <c r="C56" s="138"/>
      <c r="D56" s="138"/>
      <c r="E56" s="140"/>
      <c r="F56" s="85" t="s">
        <v>99</v>
      </c>
      <c r="G56" s="86" t="s">
        <v>98</v>
      </c>
      <c r="H56" s="148"/>
      <c r="I56" s="87" t="s">
        <v>91</v>
      </c>
      <c r="J56" s="88" t="s">
        <v>98</v>
      </c>
      <c r="K56" s="150"/>
      <c r="L56" s="89" t="s">
        <v>91</v>
      </c>
      <c r="M56" s="90" t="s">
        <v>98</v>
      </c>
      <c r="N56" s="40" t="s">
        <v>91</v>
      </c>
      <c r="O56" s="41" t="s">
        <v>98</v>
      </c>
    </row>
    <row r="57" spans="1:32" s="8" customFormat="1" x14ac:dyDescent="0.3">
      <c r="A57" s="39"/>
      <c r="B57" s="32"/>
      <c r="C57" s="32"/>
      <c r="D57" s="49"/>
      <c r="E57" s="42"/>
      <c r="F57" s="83"/>
      <c r="G57" s="82"/>
      <c r="H57" s="59"/>
      <c r="I57" s="83"/>
      <c r="J57" s="82"/>
      <c r="K57" s="59"/>
      <c r="L57" s="83"/>
      <c r="M57" s="82"/>
      <c r="N57" s="43"/>
      <c r="O57" s="44"/>
    </row>
    <row r="58" spans="1:32" ht="13.95" customHeight="1" x14ac:dyDescent="0.25">
      <c r="A58" s="13" t="s">
        <v>56</v>
      </c>
      <c r="B58" s="9"/>
      <c r="C58" s="11"/>
      <c r="D58" s="16"/>
      <c r="E58" s="58"/>
      <c r="F58" s="52"/>
      <c r="G58" s="100"/>
      <c r="H58" s="55"/>
      <c r="I58" s="52"/>
      <c r="J58" s="100"/>
      <c r="K58" s="55"/>
      <c r="L58" s="52"/>
      <c r="M58" s="100"/>
      <c r="N58" s="72"/>
      <c r="O58" s="73"/>
    </row>
    <row r="59" spans="1:32" ht="13.95" customHeight="1" x14ac:dyDescent="0.25">
      <c r="A59" s="14" t="s">
        <v>57</v>
      </c>
      <c r="B59" s="2" t="s">
        <v>19</v>
      </c>
      <c r="C59" s="1" t="s">
        <v>16</v>
      </c>
      <c r="D59" s="17">
        <v>1</v>
      </c>
      <c r="E59" s="52"/>
      <c r="F59" s="92">
        <f t="shared" ref="F59" si="42">E59*D59</f>
        <v>0</v>
      </c>
      <c r="G59" s="93">
        <f t="shared" ref="G59" si="43">F59*1.15</f>
        <v>0</v>
      </c>
      <c r="H59" s="55"/>
      <c r="I59" s="92">
        <f t="shared" ref="I59" si="44">H59*D59</f>
        <v>0</v>
      </c>
      <c r="J59" s="93">
        <f t="shared" ref="J59" si="45">I59*1.15</f>
        <v>0</v>
      </c>
      <c r="K59" s="55"/>
      <c r="L59" s="92">
        <f t="shared" ref="L59" si="46">K59*D59</f>
        <v>0</v>
      </c>
      <c r="M59" s="100">
        <f>L59*1.15</f>
        <v>0</v>
      </c>
      <c r="N59" s="62">
        <f t="shared" ref="N59" si="47">F59+I59+L59</f>
        <v>0</v>
      </c>
      <c r="O59" s="73">
        <f>N59*1.15</f>
        <v>0</v>
      </c>
    </row>
    <row r="60" spans="1:32" ht="13.95" customHeight="1" x14ac:dyDescent="0.25">
      <c r="A60" s="22"/>
      <c r="B60" s="23"/>
      <c r="C60" s="24"/>
      <c r="D60" s="25"/>
      <c r="E60" s="47"/>
      <c r="F60" s="95">
        <f>SUM(F59)</f>
        <v>0</v>
      </c>
      <c r="G60" s="96">
        <f>F60*1.15</f>
        <v>0</v>
      </c>
      <c r="H60" s="56"/>
      <c r="I60" s="101">
        <f>I59</f>
        <v>0</v>
      </c>
      <c r="J60" s="102">
        <f t="shared" ref="J60:J97" si="48">I60*1.15</f>
        <v>0</v>
      </c>
      <c r="K60" s="56"/>
      <c r="L60" s="101">
        <f>L59</f>
        <v>0</v>
      </c>
      <c r="M60" s="102">
        <f t="shared" ref="M60:M97" si="49">L60*1.15</f>
        <v>0</v>
      </c>
      <c r="N60" s="74">
        <f>N59</f>
        <v>0</v>
      </c>
      <c r="O60" s="75">
        <f>N60*1.15</f>
        <v>0</v>
      </c>
    </row>
    <row r="61" spans="1:32" s="37" customFormat="1" ht="13.95" customHeight="1" x14ac:dyDescent="0.25">
      <c r="A61" s="36"/>
      <c r="B61" s="3"/>
      <c r="C61" s="4"/>
      <c r="D61" s="21"/>
      <c r="E61" s="47"/>
      <c r="F61" s="47"/>
      <c r="G61" s="51"/>
      <c r="H61" s="84"/>
      <c r="I61" s="103"/>
      <c r="J61" s="100"/>
      <c r="K61" s="84"/>
      <c r="L61" s="103"/>
      <c r="M61" s="100"/>
      <c r="N61" s="76"/>
      <c r="O61" s="77"/>
    </row>
    <row r="62" spans="1:32" ht="13.95" customHeight="1" x14ac:dyDescent="0.25">
      <c r="A62" s="13" t="s">
        <v>58</v>
      </c>
      <c r="B62" s="9"/>
      <c r="C62" s="11"/>
      <c r="D62" s="16"/>
      <c r="E62" s="58"/>
      <c r="F62" s="52"/>
      <c r="G62" s="100"/>
      <c r="H62" s="55"/>
      <c r="I62" s="52"/>
      <c r="J62" s="100"/>
      <c r="K62" s="55"/>
      <c r="L62" s="52"/>
      <c r="M62" s="100"/>
      <c r="N62" s="78"/>
      <c r="O62" s="73"/>
    </row>
    <row r="63" spans="1:32" ht="13.95" customHeight="1" x14ac:dyDescent="0.25">
      <c r="A63" s="14" t="s">
        <v>59</v>
      </c>
      <c r="B63" s="2" t="s">
        <v>60</v>
      </c>
      <c r="C63" s="1" t="s">
        <v>16</v>
      </c>
      <c r="D63" s="17">
        <v>1</v>
      </c>
      <c r="E63" s="52"/>
      <c r="F63" s="92">
        <f t="shared" ref="F63" si="50">E63*D63</f>
        <v>0</v>
      </c>
      <c r="G63" s="93">
        <f t="shared" ref="G63" si="51">F63*1.15</f>
        <v>0</v>
      </c>
      <c r="H63" s="55"/>
      <c r="I63" s="92">
        <f t="shared" ref="I63" si="52">H63*D63</f>
        <v>0</v>
      </c>
      <c r="J63" s="100">
        <f t="shared" si="48"/>
        <v>0</v>
      </c>
      <c r="K63" s="55"/>
      <c r="L63" s="92">
        <f t="shared" ref="L63" si="53">K63*D63</f>
        <v>0</v>
      </c>
      <c r="M63" s="100">
        <f t="shared" si="49"/>
        <v>0</v>
      </c>
      <c r="N63" s="62">
        <f t="shared" ref="N63" si="54">F63+I63+L63</f>
        <v>0</v>
      </c>
      <c r="O63" s="73">
        <f>N63*1.15</f>
        <v>0</v>
      </c>
    </row>
    <row r="64" spans="1:32" ht="13.95" customHeight="1" x14ac:dyDescent="0.25">
      <c r="A64" s="22"/>
      <c r="B64" s="23"/>
      <c r="C64" s="24"/>
      <c r="D64" s="25"/>
      <c r="E64" s="47"/>
      <c r="F64" s="101">
        <f>SUM(F63)</f>
        <v>0</v>
      </c>
      <c r="G64" s="102">
        <f>F64*1.15</f>
        <v>0</v>
      </c>
      <c r="H64" s="56"/>
      <c r="I64" s="101">
        <f>I63</f>
        <v>0</v>
      </c>
      <c r="J64" s="102">
        <f t="shared" si="48"/>
        <v>0</v>
      </c>
      <c r="K64" s="56"/>
      <c r="L64" s="101">
        <f>L63</f>
        <v>0</v>
      </c>
      <c r="M64" s="102">
        <f t="shared" si="49"/>
        <v>0</v>
      </c>
      <c r="N64" s="74">
        <f>N63</f>
        <v>0</v>
      </c>
      <c r="O64" s="75">
        <f>N64*1.15</f>
        <v>0</v>
      </c>
    </row>
    <row r="65" spans="1:15" s="29" customFormat="1" ht="13.95" customHeight="1" x14ac:dyDescent="0.25">
      <c r="A65" s="14"/>
      <c r="B65" s="2"/>
      <c r="C65" s="1"/>
      <c r="D65" s="17"/>
      <c r="E65" s="52"/>
      <c r="F65" s="103"/>
      <c r="G65" s="104"/>
      <c r="H65" s="84"/>
      <c r="I65" s="103"/>
      <c r="J65" s="100"/>
      <c r="K65" s="84"/>
      <c r="L65" s="103"/>
      <c r="M65" s="100"/>
      <c r="N65" s="76"/>
      <c r="O65" s="77"/>
    </row>
    <row r="66" spans="1:15" s="29" customFormat="1" ht="13.95" customHeight="1" x14ac:dyDescent="0.25">
      <c r="A66" s="13" t="s">
        <v>68</v>
      </c>
      <c r="B66" s="9"/>
      <c r="C66" s="11"/>
      <c r="D66" s="16"/>
      <c r="E66" s="58"/>
      <c r="F66" s="52"/>
      <c r="G66" s="100"/>
      <c r="H66" s="55"/>
      <c r="I66" s="52"/>
      <c r="J66" s="100"/>
      <c r="K66" s="55"/>
      <c r="L66" s="52"/>
      <c r="M66" s="100"/>
      <c r="N66" s="72"/>
      <c r="O66" s="73"/>
    </row>
    <row r="67" spans="1:15" s="29" customFormat="1" ht="13.95" customHeight="1" x14ac:dyDescent="0.25">
      <c r="A67" s="18" t="s">
        <v>61</v>
      </c>
      <c r="B67" s="9" t="s">
        <v>4</v>
      </c>
      <c r="C67" s="1" t="s">
        <v>24</v>
      </c>
      <c r="D67" s="17">
        <v>1</v>
      </c>
      <c r="E67" s="52"/>
      <c r="F67" s="92">
        <f t="shared" ref="F67:F72" si="55">E67*D67</f>
        <v>0</v>
      </c>
      <c r="G67" s="93">
        <f t="shared" ref="G67:G72" si="56">F67*1.15</f>
        <v>0</v>
      </c>
      <c r="H67" s="55"/>
      <c r="I67" s="92">
        <f t="shared" ref="I67:I72" si="57">H67*D67</f>
        <v>0</v>
      </c>
      <c r="J67" s="100">
        <f t="shared" si="48"/>
        <v>0</v>
      </c>
      <c r="K67" s="55"/>
      <c r="L67" s="92">
        <f t="shared" ref="L67:L72" si="58">K67*D67</f>
        <v>0</v>
      </c>
      <c r="M67" s="100">
        <f t="shared" si="49"/>
        <v>0</v>
      </c>
      <c r="N67" s="62">
        <f t="shared" ref="N67:N72" si="59">F67+I67+L67</f>
        <v>0</v>
      </c>
      <c r="O67" s="73">
        <f t="shared" ref="O67:O73" si="60">N67*1.15</f>
        <v>0</v>
      </c>
    </row>
    <row r="68" spans="1:15" s="29" customFormat="1" ht="13.95" customHeight="1" x14ac:dyDescent="0.25">
      <c r="A68" s="18" t="s">
        <v>62</v>
      </c>
      <c r="B68" s="9" t="s">
        <v>67</v>
      </c>
      <c r="C68" s="1" t="s">
        <v>24</v>
      </c>
      <c r="D68" s="17">
        <v>1</v>
      </c>
      <c r="E68" s="52"/>
      <c r="F68" s="92">
        <f t="shared" si="55"/>
        <v>0</v>
      </c>
      <c r="G68" s="93">
        <f t="shared" si="56"/>
        <v>0</v>
      </c>
      <c r="H68" s="55"/>
      <c r="I68" s="92">
        <f t="shared" si="57"/>
        <v>0</v>
      </c>
      <c r="J68" s="100">
        <f t="shared" si="48"/>
        <v>0</v>
      </c>
      <c r="K68" s="55"/>
      <c r="L68" s="92">
        <f t="shared" si="58"/>
        <v>0</v>
      </c>
      <c r="M68" s="100">
        <f t="shared" si="49"/>
        <v>0</v>
      </c>
      <c r="N68" s="62">
        <f t="shared" si="59"/>
        <v>0</v>
      </c>
      <c r="O68" s="73">
        <f t="shared" si="60"/>
        <v>0</v>
      </c>
    </row>
    <row r="69" spans="1:15" s="29" customFormat="1" ht="13.95" customHeight="1" x14ac:dyDescent="0.25">
      <c r="A69" s="18" t="s">
        <v>63</v>
      </c>
      <c r="B69" s="2" t="s">
        <v>2</v>
      </c>
      <c r="C69" s="1" t="s">
        <v>24</v>
      </c>
      <c r="D69" s="17">
        <v>1</v>
      </c>
      <c r="E69" s="52"/>
      <c r="F69" s="92">
        <f t="shared" si="55"/>
        <v>0</v>
      </c>
      <c r="G69" s="93">
        <f t="shared" si="56"/>
        <v>0</v>
      </c>
      <c r="H69" s="55"/>
      <c r="I69" s="92">
        <f t="shared" si="57"/>
        <v>0</v>
      </c>
      <c r="J69" s="100">
        <f t="shared" si="48"/>
        <v>0</v>
      </c>
      <c r="K69" s="55"/>
      <c r="L69" s="92">
        <f t="shared" si="58"/>
        <v>0</v>
      </c>
      <c r="M69" s="100">
        <f t="shared" si="49"/>
        <v>0</v>
      </c>
      <c r="N69" s="62">
        <f t="shared" si="59"/>
        <v>0</v>
      </c>
      <c r="O69" s="73">
        <f t="shared" si="60"/>
        <v>0</v>
      </c>
    </row>
    <row r="70" spans="1:15" s="29" customFormat="1" ht="13.95" customHeight="1" x14ac:dyDescent="0.25">
      <c r="A70" s="18" t="s">
        <v>64</v>
      </c>
      <c r="B70" s="2" t="s">
        <v>5</v>
      </c>
      <c r="C70" s="1" t="s">
        <v>24</v>
      </c>
      <c r="D70" s="17">
        <v>1</v>
      </c>
      <c r="E70" s="52"/>
      <c r="F70" s="92">
        <f t="shared" si="55"/>
        <v>0</v>
      </c>
      <c r="G70" s="93">
        <f t="shared" si="56"/>
        <v>0</v>
      </c>
      <c r="H70" s="55"/>
      <c r="I70" s="92">
        <f t="shared" si="57"/>
        <v>0</v>
      </c>
      <c r="J70" s="100">
        <f t="shared" si="48"/>
        <v>0</v>
      </c>
      <c r="K70" s="55"/>
      <c r="L70" s="92">
        <f t="shared" si="58"/>
        <v>0</v>
      </c>
      <c r="M70" s="100">
        <f t="shared" si="49"/>
        <v>0</v>
      </c>
      <c r="N70" s="62">
        <f t="shared" si="59"/>
        <v>0</v>
      </c>
      <c r="O70" s="73">
        <f t="shared" si="60"/>
        <v>0</v>
      </c>
    </row>
    <row r="71" spans="1:15" s="29" customFormat="1" ht="13.95" customHeight="1" x14ac:dyDescent="0.25">
      <c r="A71" s="18" t="s">
        <v>65</v>
      </c>
      <c r="B71" s="2" t="s">
        <v>27</v>
      </c>
      <c r="C71" s="1" t="s">
        <v>24</v>
      </c>
      <c r="D71" s="17">
        <v>1</v>
      </c>
      <c r="E71" s="52"/>
      <c r="F71" s="92">
        <f t="shared" si="55"/>
        <v>0</v>
      </c>
      <c r="G71" s="93">
        <f t="shared" si="56"/>
        <v>0</v>
      </c>
      <c r="H71" s="55"/>
      <c r="I71" s="92">
        <f t="shared" si="57"/>
        <v>0</v>
      </c>
      <c r="J71" s="100">
        <f t="shared" si="48"/>
        <v>0</v>
      </c>
      <c r="K71" s="55"/>
      <c r="L71" s="92">
        <f t="shared" si="58"/>
        <v>0</v>
      </c>
      <c r="M71" s="100">
        <f t="shared" si="49"/>
        <v>0</v>
      </c>
      <c r="N71" s="62">
        <f t="shared" si="59"/>
        <v>0</v>
      </c>
      <c r="O71" s="73">
        <f t="shared" si="60"/>
        <v>0</v>
      </c>
    </row>
    <row r="72" spans="1:15" s="29" customFormat="1" ht="13.95" customHeight="1" x14ac:dyDescent="0.25">
      <c r="A72" s="18" t="s">
        <v>66</v>
      </c>
      <c r="B72" s="2" t="s">
        <v>29</v>
      </c>
      <c r="C72" s="1" t="s">
        <v>24</v>
      </c>
      <c r="D72" s="17">
        <v>1</v>
      </c>
      <c r="E72" s="52"/>
      <c r="F72" s="92">
        <f t="shared" si="55"/>
        <v>0</v>
      </c>
      <c r="G72" s="93">
        <f t="shared" si="56"/>
        <v>0</v>
      </c>
      <c r="H72" s="55"/>
      <c r="I72" s="92">
        <f t="shared" si="57"/>
        <v>0</v>
      </c>
      <c r="J72" s="100">
        <f t="shared" si="48"/>
        <v>0</v>
      </c>
      <c r="K72" s="55"/>
      <c r="L72" s="92">
        <f t="shared" si="58"/>
        <v>0</v>
      </c>
      <c r="M72" s="100">
        <f t="shared" si="49"/>
        <v>0</v>
      </c>
      <c r="N72" s="62">
        <f t="shared" si="59"/>
        <v>0</v>
      </c>
      <c r="O72" s="73">
        <f t="shared" si="60"/>
        <v>0</v>
      </c>
    </row>
    <row r="73" spans="1:15" s="29" customFormat="1" ht="13.95" customHeight="1" x14ac:dyDescent="0.25">
      <c r="A73" s="26"/>
      <c r="B73" s="23"/>
      <c r="C73" s="24"/>
      <c r="D73" s="25"/>
      <c r="E73" s="47"/>
      <c r="F73" s="101">
        <f>SUM(F67:F72)</f>
        <v>0</v>
      </c>
      <c r="G73" s="102">
        <f>F73*1.15</f>
        <v>0</v>
      </c>
      <c r="H73" s="56"/>
      <c r="I73" s="101">
        <f>SUM(I67:I72)</f>
        <v>0</v>
      </c>
      <c r="J73" s="102">
        <f t="shared" si="48"/>
        <v>0</v>
      </c>
      <c r="K73" s="56"/>
      <c r="L73" s="101">
        <f>SUM(L67:L72)</f>
        <v>0</v>
      </c>
      <c r="M73" s="102">
        <f t="shared" si="49"/>
        <v>0</v>
      </c>
      <c r="N73" s="74">
        <f>SUM(N67:N72)</f>
        <v>0</v>
      </c>
      <c r="O73" s="75">
        <f t="shared" si="60"/>
        <v>0</v>
      </c>
    </row>
    <row r="74" spans="1:15" s="29" customFormat="1" ht="13.95" customHeight="1" x14ac:dyDescent="0.25">
      <c r="A74" s="18"/>
      <c r="B74" s="2"/>
      <c r="C74" s="1"/>
      <c r="D74" s="17"/>
      <c r="E74" s="52"/>
      <c r="F74" s="103"/>
      <c r="G74" s="104"/>
      <c r="H74" s="84"/>
      <c r="I74" s="103"/>
      <c r="J74" s="100"/>
      <c r="K74" s="84"/>
      <c r="L74" s="103"/>
      <c r="M74" s="100"/>
      <c r="N74" s="76"/>
      <c r="O74" s="77"/>
    </row>
    <row r="75" spans="1:15" s="29" customFormat="1" ht="13.95" customHeight="1" x14ac:dyDescent="0.25">
      <c r="A75" s="13" t="s">
        <v>69</v>
      </c>
      <c r="B75" s="9"/>
      <c r="C75" s="11"/>
      <c r="D75" s="16"/>
      <c r="E75" s="58"/>
      <c r="F75" s="52"/>
      <c r="G75" s="100"/>
      <c r="H75" s="55"/>
      <c r="I75" s="52"/>
      <c r="J75" s="100"/>
      <c r="K75" s="55"/>
      <c r="L75" s="52"/>
      <c r="M75" s="100"/>
      <c r="N75" s="72"/>
      <c r="O75" s="73"/>
    </row>
    <row r="76" spans="1:15" s="29" customFormat="1" ht="13.95" customHeight="1" x14ac:dyDescent="0.25">
      <c r="A76" s="13" t="s">
        <v>70</v>
      </c>
      <c r="B76" s="5"/>
      <c r="C76" s="6"/>
      <c r="D76" s="19"/>
      <c r="E76" s="50"/>
      <c r="F76" s="52"/>
      <c r="G76" s="100"/>
      <c r="H76" s="55"/>
      <c r="I76" s="52"/>
      <c r="J76" s="100"/>
      <c r="K76" s="55"/>
      <c r="L76" s="52"/>
      <c r="M76" s="100"/>
      <c r="N76" s="72"/>
      <c r="O76" s="73"/>
    </row>
    <row r="77" spans="1:15" s="29" customFormat="1" ht="13.95" customHeight="1" x14ac:dyDescent="0.25">
      <c r="A77" s="14" t="s">
        <v>71</v>
      </c>
      <c r="B77" s="2" t="s">
        <v>52</v>
      </c>
      <c r="C77" s="1" t="s">
        <v>33</v>
      </c>
      <c r="D77" s="17">
        <v>1</v>
      </c>
      <c r="E77" s="52"/>
      <c r="F77" s="92">
        <f t="shared" ref="F77:F81" si="61">E77*D77</f>
        <v>0</v>
      </c>
      <c r="G77" s="93">
        <f t="shared" ref="G77:G81" si="62">F77*1.15</f>
        <v>0</v>
      </c>
      <c r="H77" s="55"/>
      <c r="I77" s="92">
        <f t="shared" ref="I77:I81" si="63">H77*D77</f>
        <v>0</v>
      </c>
      <c r="J77" s="100">
        <f t="shared" si="48"/>
        <v>0</v>
      </c>
      <c r="K77" s="55"/>
      <c r="L77" s="92">
        <f t="shared" ref="L77:L81" si="64">K77*D77</f>
        <v>0</v>
      </c>
      <c r="M77" s="100">
        <f t="shared" si="49"/>
        <v>0</v>
      </c>
      <c r="N77" s="62">
        <f t="shared" ref="N77:N81" si="65">F77+I77+L77</f>
        <v>0</v>
      </c>
      <c r="O77" s="73">
        <f t="shared" ref="O77:O82" si="66">N77*1.15</f>
        <v>0</v>
      </c>
    </row>
    <row r="78" spans="1:15" s="29" customFormat="1" ht="13.95" customHeight="1" x14ac:dyDescent="0.25">
      <c r="A78" s="14" t="s">
        <v>72</v>
      </c>
      <c r="B78" s="2" t="s">
        <v>88</v>
      </c>
      <c r="C78" s="1" t="s">
        <v>33</v>
      </c>
      <c r="D78" s="17">
        <v>1</v>
      </c>
      <c r="E78" s="52"/>
      <c r="F78" s="92">
        <f t="shared" si="61"/>
        <v>0</v>
      </c>
      <c r="G78" s="93">
        <f t="shared" si="62"/>
        <v>0</v>
      </c>
      <c r="H78" s="55"/>
      <c r="I78" s="92">
        <f t="shared" si="63"/>
        <v>0</v>
      </c>
      <c r="J78" s="100">
        <f t="shared" si="48"/>
        <v>0</v>
      </c>
      <c r="K78" s="55"/>
      <c r="L78" s="92">
        <f t="shared" si="64"/>
        <v>0</v>
      </c>
      <c r="M78" s="100">
        <f t="shared" si="49"/>
        <v>0</v>
      </c>
      <c r="N78" s="62">
        <f t="shared" si="65"/>
        <v>0</v>
      </c>
      <c r="O78" s="73">
        <f t="shared" si="66"/>
        <v>0</v>
      </c>
    </row>
    <row r="79" spans="1:15" s="29" customFormat="1" ht="13.95" customHeight="1" x14ac:dyDescent="0.25">
      <c r="A79" s="14" t="s">
        <v>73</v>
      </c>
      <c r="B79" s="2" t="s">
        <v>36</v>
      </c>
      <c r="C79" s="1" t="s">
        <v>33</v>
      </c>
      <c r="D79" s="17">
        <v>1</v>
      </c>
      <c r="E79" s="52"/>
      <c r="F79" s="92">
        <f t="shared" si="61"/>
        <v>0</v>
      </c>
      <c r="G79" s="93">
        <f t="shared" si="62"/>
        <v>0</v>
      </c>
      <c r="H79" s="55"/>
      <c r="I79" s="92">
        <f t="shared" si="63"/>
        <v>0</v>
      </c>
      <c r="J79" s="100">
        <f t="shared" si="48"/>
        <v>0</v>
      </c>
      <c r="K79" s="55"/>
      <c r="L79" s="92">
        <f t="shared" si="64"/>
        <v>0</v>
      </c>
      <c r="M79" s="100">
        <f t="shared" si="49"/>
        <v>0</v>
      </c>
      <c r="N79" s="62">
        <f t="shared" si="65"/>
        <v>0</v>
      </c>
      <c r="O79" s="73">
        <f t="shared" si="66"/>
        <v>0</v>
      </c>
    </row>
    <row r="80" spans="1:15" s="29" customFormat="1" ht="13.95" customHeight="1" x14ac:dyDescent="0.25">
      <c r="A80" s="14" t="s">
        <v>74</v>
      </c>
      <c r="B80" s="2" t="s">
        <v>3</v>
      </c>
      <c r="C80" s="1" t="s">
        <v>33</v>
      </c>
      <c r="D80" s="17">
        <v>1</v>
      </c>
      <c r="E80" s="52"/>
      <c r="F80" s="92">
        <f t="shared" si="61"/>
        <v>0</v>
      </c>
      <c r="G80" s="93">
        <f t="shared" si="62"/>
        <v>0</v>
      </c>
      <c r="H80" s="55"/>
      <c r="I80" s="92">
        <f t="shared" si="63"/>
        <v>0</v>
      </c>
      <c r="J80" s="100">
        <f t="shared" si="48"/>
        <v>0</v>
      </c>
      <c r="K80" s="55"/>
      <c r="L80" s="92">
        <f t="shared" si="64"/>
        <v>0</v>
      </c>
      <c r="M80" s="100">
        <f t="shared" si="49"/>
        <v>0</v>
      </c>
      <c r="N80" s="62">
        <f t="shared" si="65"/>
        <v>0</v>
      </c>
      <c r="O80" s="73">
        <f t="shared" si="66"/>
        <v>0</v>
      </c>
    </row>
    <row r="81" spans="1:15" s="29" customFormat="1" ht="13.95" customHeight="1" x14ac:dyDescent="0.25">
      <c r="A81" s="14" t="s">
        <v>75</v>
      </c>
      <c r="B81" s="2" t="s">
        <v>1</v>
      </c>
      <c r="C81" s="1" t="s">
        <v>33</v>
      </c>
      <c r="D81" s="17">
        <v>1</v>
      </c>
      <c r="E81" s="52"/>
      <c r="F81" s="92">
        <f t="shared" si="61"/>
        <v>0</v>
      </c>
      <c r="G81" s="93">
        <f t="shared" si="62"/>
        <v>0</v>
      </c>
      <c r="H81" s="55"/>
      <c r="I81" s="92">
        <f t="shared" si="63"/>
        <v>0</v>
      </c>
      <c r="J81" s="100">
        <f t="shared" si="48"/>
        <v>0</v>
      </c>
      <c r="K81" s="55"/>
      <c r="L81" s="92">
        <f t="shared" si="64"/>
        <v>0</v>
      </c>
      <c r="M81" s="100">
        <f t="shared" si="49"/>
        <v>0</v>
      </c>
      <c r="N81" s="62">
        <f t="shared" si="65"/>
        <v>0</v>
      </c>
      <c r="O81" s="73">
        <f t="shared" si="66"/>
        <v>0</v>
      </c>
    </row>
    <row r="82" spans="1:15" s="29" customFormat="1" ht="13.95" customHeight="1" x14ac:dyDescent="0.25">
      <c r="A82" s="22"/>
      <c r="B82" s="23"/>
      <c r="C82" s="24"/>
      <c r="D82" s="25"/>
      <c r="E82" s="47"/>
      <c r="F82" s="101">
        <f>SUM(F77:F81)</f>
        <v>0</v>
      </c>
      <c r="G82" s="102">
        <f>F82*1.15</f>
        <v>0</v>
      </c>
      <c r="H82" s="56"/>
      <c r="I82" s="101">
        <f>SUM(I77:I81)</f>
        <v>0</v>
      </c>
      <c r="J82" s="102">
        <f t="shared" si="48"/>
        <v>0</v>
      </c>
      <c r="K82" s="56"/>
      <c r="L82" s="101">
        <f>SUM(L77:L81)</f>
        <v>0</v>
      </c>
      <c r="M82" s="102">
        <f t="shared" si="49"/>
        <v>0</v>
      </c>
      <c r="N82" s="74">
        <f>SUM(N77:N81)</f>
        <v>0</v>
      </c>
      <c r="O82" s="75">
        <f t="shared" si="66"/>
        <v>0</v>
      </c>
    </row>
    <row r="83" spans="1:15" s="29" customFormat="1" ht="13.95" customHeight="1" x14ac:dyDescent="0.25">
      <c r="A83" s="14"/>
      <c r="B83" s="2"/>
      <c r="C83" s="1"/>
      <c r="D83" s="17"/>
      <c r="E83" s="52"/>
      <c r="F83" s="103"/>
      <c r="G83" s="104"/>
      <c r="H83" s="84"/>
      <c r="I83" s="103"/>
      <c r="J83" s="100"/>
      <c r="K83" s="84"/>
      <c r="L83" s="103"/>
      <c r="M83" s="100"/>
      <c r="N83" s="76"/>
      <c r="O83" s="77"/>
    </row>
    <row r="84" spans="1:15" s="29" customFormat="1" ht="13.95" customHeight="1" x14ac:dyDescent="0.25">
      <c r="A84" s="13" t="s">
        <v>76</v>
      </c>
      <c r="B84" s="5"/>
      <c r="C84" s="6"/>
      <c r="D84" s="19"/>
      <c r="E84" s="50"/>
      <c r="F84" s="52"/>
      <c r="G84" s="100"/>
      <c r="H84" s="55"/>
      <c r="I84" s="52"/>
      <c r="J84" s="100"/>
      <c r="K84" s="55"/>
      <c r="L84" s="52"/>
      <c r="M84" s="100"/>
      <c r="N84" s="72"/>
      <c r="O84" s="73"/>
    </row>
    <row r="85" spans="1:15" s="29" customFormat="1" ht="13.95" customHeight="1" x14ac:dyDescent="0.25">
      <c r="A85" s="14" t="s">
        <v>77</v>
      </c>
      <c r="B85" s="2" t="s">
        <v>52</v>
      </c>
      <c r="C85" s="1" t="s">
        <v>33</v>
      </c>
      <c r="D85" s="17">
        <v>1</v>
      </c>
      <c r="E85" s="52"/>
      <c r="F85" s="92">
        <f t="shared" ref="F85:F89" si="67">E85*D85</f>
        <v>0</v>
      </c>
      <c r="G85" s="93">
        <f t="shared" ref="G85:G89" si="68">F85*1.15</f>
        <v>0</v>
      </c>
      <c r="H85" s="55"/>
      <c r="I85" s="92">
        <f t="shared" ref="I85:I89" si="69">H85*D85</f>
        <v>0</v>
      </c>
      <c r="J85" s="100">
        <f t="shared" si="48"/>
        <v>0</v>
      </c>
      <c r="K85" s="55"/>
      <c r="L85" s="92">
        <f t="shared" ref="L85:L89" si="70">K85*D85</f>
        <v>0</v>
      </c>
      <c r="M85" s="100">
        <f t="shared" si="49"/>
        <v>0</v>
      </c>
      <c r="N85" s="62">
        <f t="shared" ref="N85:N89" si="71">F85+I85+L85</f>
        <v>0</v>
      </c>
      <c r="O85" s="73">
        <f t="shared" ref="O85:O90" si="72">N85*1.15</f>
        <v>0</v>
      </c>
    </row>
    <row r="86" spans="1:15" s="29" customFormat="1" ht="13.95" customHeight="1" x14ac:dyDescent="0.25">
      <c r="A86" s="14" t="s">
        <v>78</v>
      </c>
      <c r="B86" s="2" t="s">
        <v>88</v>
      </c>
      <c r="C86" s="1" t="s">
        <v>33</v>
      </c>
      <c r="D86" s="17">
        <v>1</v>
      </c>
      <c r="E86" s="52"/>
      <c r="F86" s="92">
        <f t="shared" si="67"/>
        <v>0</v>
      </c>
      <c r="G86" s="93">
        <f t="shared" si="68"/>
        <v>0</v>
      </c>
      <c r="H86" s="55"/>
      <c r="I86" s="92">
        <f t="shared" si="69"/>
        <v>0</v>
      </c>
      <c r="J86" s="100">
        <f t="shared" si="48"/>
        <v>0</v>
      </c>
      <c r="K86" s="55"/>
      <c r="L86" s="92">
        <f t="shared" si="70"/>
        <v>0</v>
      </c>
      <c r="M86" s="100">
        <f t="shared" si="49"/>
        <v>0</v>
      </c>
      <c r="N86" s="62">
        <f t="shared" si="71"/>
        <v>0</v>
      </c>
      <c r="O86" s="73">
        <f t="shared" si="72"/>
        <v>0</v>
      </c>
    </row>
    <row r="87" spans="1:15" s="29" customFormat="1" ht="13.95" customHeight="1" x14ac:dyDescent="0.25">
      <c r="A87" s="14" t="s">
        <v>79</v>
      </c>
      <c r="B87" s="2" t="s">
        <v>36</v>
      </c>
      <c r="C87" s="1" t="s">
        <v>33</v>
      </c>
      <c r="D87" s="17">
        <v>1</v>
      </c>
      <c r="E87" s="52"/>
      <c r="F87" s="92">
        <f t="shared" si="67"/>
        <v>0</v>
      </c>
      <c r="G87" s="93">
        <f t="shared" si="68"/>
        <v>0</v>
      </c>
      <c r="H87" s="55"/>
      <c r="I87" s="92">
        <f t="shared" si="69"/>
        <v>0</v>
      </c>
      <c r="J87" s="100">
        <f t="shared" si="48"/>
        <v>0</v>
      </c>
      <c r="K87" s="55"/>
      <c r="L87" s="92">
        <f t="shared" si="70"/>
        <v>0</v>
      </c>
      <c r="M87" s="100">
        <f t="shared" si="49"/>
        <v>0</v>
      </c>
      <c r="N87" s="62">
        <f t="shared" si="71"/>
        <v>0</v>
      </c>
      <c r="O87" s="73">
        <f t="shared" si="72"/>
        <v>0</v>
      </c>
    </row>
    <row r="88" spans="1:15" s="29" customFormat="1" ht="13.95" customHeight="1" x14ac:dyDescent="0.25">
      <c r="A88" s="14" t="s">
        <v>80</v>
      </c>
      <c r="B88" s="2" t="s">
        <v>3</v>
      </c>
      <c r="C88" s="1" t="s">
        <v>33</v>
      </c>
      <c r="D88" s="17">
        <v>1</v>
      </c>
      <c r="E88" s="52"/>
      <c r="F88" s="92">
        <f t="shared" si="67"/>
        <v>0</v>
      </c>
      <c r="G88" s="93">
        <f t="shared" si="68"/>
        <v>0</v>
      </c>
      <c r="H88" s="55"/>
      <c r="I88" s="92">
        <f t="shared" si="69"/>
        <v>0</v>
      </c>
      <c r="J88" s="100">
        <f t="shared" si="48"/>
        <v>0</v>
      </c>
      <c r="K88" s="55"/>
      <c r="L88" s="92">
        <f t="shared" si="70"/>
        <v>0</v>
      </c>
      <c r="M88" s="100">
        <f t="shared" si="49"/>
        <v>0</v>
      </c>
      <c r="N88" s="62">
        <f t="shared" si="71"/>
        <v>0</v>
      </c>
      <c r="O88" s="73">
        <f t="shared" si="72"/>
        <v>0</v>
      </c>
    </row>
    <row r="89" spans="1:15" s="29" customFormat="1" ht="13.95" customHeight="1" x14ac:dyDescent="0.25">
      <c r="A89" s="14" t="s">
        <v>81</v>
      </c>
      <c r="B89" s="2" t="s">
        <v>1</v>
      </c>
      <c r="C89" s="1" t="s">
        <v>33</v>
      </c>
      <c r="D89" s="17">
        <v>1</v>
      </c>
      <c r="E89" s="52"/>
      <c r="F89" s="92">
        <f t="shared" si="67"/>
        <v>0</v>
      </c>
      <c r="G89" s="93">
        <f t="shared" si="68"/>
        <v>0</v>
      </c>
      <c r="H89" s="55"/>
      <c r="I89" s="92">
        <f t="shared" si="69"/>
        <v>0</v>
      </c>
      <c r="J89" s="100">
        <f t="shared" si="48"/>
        <v>0</v>
      </c>
      <c r="K89" s="55"/>
      <c r="L89" s="92">
        <f t="shared" si="70"/>
        <v>0</v>
      </c>
      <c r="M89" s="100">
        <f t="shared" si="49"/>
        <v>0</v>
      </c>
      <c r="N89" s="62">
        <f t="shared" si="71"/>
        <v>0</v>
      </c>
      <c r="O89" s="73">
        <f t="shared" si="72"/>
        <v>0</v>
      </c>
    </row>
    <row r="90" spans="1:15" s="29" customFormat="1" ht="13.95" customHeight="1" x14ac:dyDescent="0.25">
      <c r="A90" s="22"/>
      <c r="B90" s="23"/>
      <c r="C90" s="24"/>
      <c r="D90" s="25"/>
      <c r="E90" s="47"/>
      <c r="F90" s="101">
        <f>SUM(F85:F89)</f>
        <v>0</v>
      </c>
      <c r="G90" s="102">
        <f>F90*1.15</f>
        <v>0</v>
      </c>
      <c r="H90" s="56"/>
      <c r="I90" s="101">
        <f>SUM(I85:I89)</f>
        <v>0</v>
      </c>
      <c r="J90" s="102">
        <f t="shared" si="48"/>
        <v>0</v>
      </c>
      <c r="K90" s="56"/>
      <c r="L90" s="101">
        <f>SUM(L85:L89)</f>
        <v>0</v>
      </c>
      <c r="M90" s="102">
        <f t="shared" si="49"/>
        <v>0</v>
      </c>
      <c r="N90" s="74">
        <f>SUM(N85:N89)</f>
        <v>0</v>
      </c>
      <c r="O90" s="75">
        <f t="shared" si="72"/>
        <v>0</v>
      </c>
    </row>
    <row r="91" spans="1:15" s="29" customFormat="1" ht="13.95" customHeight="1" x14ac:dyDescent="0.25">
      <c r="A91" s="14"/>
      <c r="B91" s="2"/>
      <c r="C91" s="1"/>
      <c r="D91" s="17"/>
      <c r="E91" s="52"/>
      <c r="F91" s="103"/>
      <c r="G91" s="104"/>
      <c r="H91" s="84"/>
      <c r="I91" s="103"/>
      <c r="J91" s="100"/>
      <c r="K91" s="84"/>
      <c r="L91" s="103"/>
      <c r="M91" s="100"/>
      <c r="N91" s="76"/>
      <c r="O91" s="77"/>
    </row>
    <row r="92" spans="1:15" s="29" customFormat="1" ht="13.95" customHeight="1" x14ac:dyDescent="0.25">
      <c r="A92" s="13" t="s">
        <v>49</v>
      </c>
      <c r="B92" s="7"/>
      <c r="C92" s="8"/>
      <c r="D92" s="20"/>
      <c r="E92" s="50"/>
      <c r="F92" s="58"/>
      <c r="G92" s="91"/>
      <c r="H92" s="54"/>
      <c r="I92" s="58"/>
      <c r="J92" s="100"/>
      <c r="K92" s="54"/>
      <c r="L92" s="58"/>
      <c r="M92" s="100"/>
      <c r="N92" s="60"/>
      <c r="O92" s="61"/>
    </row>
    <row r="93" spans="1:15" s="29" customFormat="1" ht="13.95" customHeight="1" x14ac:dyDescent="0.25">
      <c r="A93" s="14" t="s">
        <v>84</v>
      </c>
      <c r="B93" s="3" t="s">
        <v>87</v>
      </c>
      <c r="C93" s="4" t="s">
        <v>46</v>
      </c>
      <c r="D93" s="17">
        <v>1</v>
      </c>
      <c r="E93" s="121"/>
      <c r="F93" s="52">
        <v>240000</v>
      </c>
      <c r="G93" s="100">
        <f t="shared" ref="G93:G95" si="73">F93*1.15</f>
        <v>276000</v>
      </c>
      <c r="H93" s="122"/>
      <c r="I93" s="52">
        <v>240000</v>
      </c>
      <c r="J93" s="100">
        <f t="shared" si="48"/>
        <v>276000</v>
      </c>
      <c r="K93" s="122"/>
      <c r="L93" s="52">
        <v>240000</v>
      </c>
      <c r="M93" s="100">
        <f t="shared" si="49"/>
        <v>276000</v>
      </c>
      <c r="N93" s="62">
        <f t="shared" ref="N93:N95" si="74">F93+I93+L93</f>
        <v>720000</v>
      </c>
      <c r="O93" s="73">
        <f t="shared" ref="O93:O97" si="75">N93*1.15</f>
        <v>827999.99999999988</v>
      </c>
    </row>
    <row r="94" spans="1:15" s="29" customFormat="1" ht="13.95" customHeight="1" x14ac:dyDescent="0.25">
      <c r="A94" s="14" t="s">
        <v>85</v>
      </c>
      <c r="B94" s="3" t="s">
        <v>50</v>
      </c>
      <c r="C94" s="4" t="s">
        <v>89</v>
      </c>
      <c r="D94" s="21">
        <v>1</v>
      </c>
      <c r="E94" s="121"/>
      <c r="F94" s="52">
        <v>100000</v>
      </c>
      <c r="G94" s="100">
        <f t="shared" si="73"/>
        <v>114999.99999999999</v>
      </c>
      <c r="H94" s="122"/>
      <c r="I94" s="52">
        <v>100000</v>
      </c>
      <c r="J94" s="100">
        <f t="shared" si="48"/>
        <v>114999.99999999999</v>
      </c>
      <c r="K94" s="122"/>
      <c r="L94" s="52">
        <v>100000</v>
      </c>
      <c r="M94" s="100">
        <f t="shared" si="49"/>
        <v>114999.99999999999</v>
      </c>
      <c r="N94" s="62">
        <f t="shared" si="74"/>
        <v>300000</v>
      </c>
      <c r="O94" s="73">
        <f t="shared" si="75"/>
        <v>345000</v>
      </c>
    </row>
    <row r="95" spans="1:15" s="29" customFormat="1" ht="13.95" customHeight="1" x14ac:dyDescent="0.25">
      <c r="A95" s="14" t="s">
        <v>86</v>
      </c>
      <c r="B95" s="3" t="s">
        <v>83</v>
      </c>
      <c r="C95" s="4" t="s">
        <v>89</v>
      </c>
      <c r="D95" s="21">
        <v>1</v>
      </c>
      <c r="E95" s="121"/>
      <c r="F95" s="52">
        <v>20000</v>
      </c>
      <c r="G95" s="100">
        <f t="shared" si="73"/>
        <v>23000</v>
      </c>
      <c r="H95" s="55"/>
      <c r="I95" s="52">
        <v>20000</v>
      </c>
      <c r="J95" s="100">
        <f t="shared" si="48"/>
        <v>23000</v>
      </c>
      <c r="K95" s="122"/>
      <c r="L95" s="52">
        <v>20000</v>
      </c>
      <c r="M95" s="100">
        <f t="shared" si="49"/>
        <v>23000</v>
      </c>
      <c r="N95" s="62">
        <f t="shared" si="74"/>
        <v>60000</v>
      </c>
      <c r="O95" s="73">
        <f t="shared" si="75"/>
        <v>69000</v>
      </c>
    </row>
    <row r="96" spans="1:15" s="29" customFormat="1" ht="13.95" customHeight="1" thickBot="1" x14ac:dyDescent="0.3">
      <c r="A96" s="14"/>
      <c r="B96" s="3"/>
      <c r="C96" s="4"/>
      <c r="D96" s="21"/>
      <c r="E96" s="47"/>
      <c r="F96" s="118">
        <f>SUM(F93:F95)</f>
        <v>360000</v>
      </c>
      <c r="G96" s="119">
        <f>F96*1.15</f>
        <v>413999.99999999994</v>
      </c>
      <c r="H96" s="56"/>
      <c r="I96" s="118">
        <f>SUM(I93:I95)</f>
        <v>360000</v>
      </c>
      <c r="J96" s="119">
        <f t="shared" si="48"/>
        <v>413999.99999999994</v>
      </c>
      <c r="K96" s="56"/>
      <c r="L96" s="118">
        <f>SUM(L93:L95)</f>
        <v>360000</v>
      </c>
      <c r="M96" s="119">
        <f t="shared" si="49"/>
        <v>413999.99999999994</v>
      </c>
      <c r="N96" s="74">
        <f>SUM(N93:N95)</f>
        <v>1080000</v>
      </c>
      <c r="O96" s="75">
        <f t="shared" si="75"/>
        <v>1242000</v>
      </c>
    </row>
    <row r="97" spans="1:32" s="35" customFormat="1" ht="30" customHeight="1" thickTop="1" thickBot="1" x14ac:dyDescent="0.35">
      <c r="A97" s="106"/>
      <c r="B97" s="107"/>
      <c r="C97" s="107"/>
      <c r="D97" s="107"/>
      <c r="E97" s="108"/>
      <c r="F97" s="111">
        <f>SUM(F60,F64,F73,F82,F90,F96)</f>
        <v>360000</v>
      </c>
      <c r="G97" s="112">
        <f>F97*1.15</f>
        <v>413999.99999999994</v>
      </c>
      <c r="H97" s="105"/>
      <c r="I97" s="111">
        <f>SUM(I60,I64,I73,I82,I90,I96)</f>
        <v>360000</v>
      </c>
      <c r="J97" s="112">
        <f t="shared" si="48"/>
        <v>413999.99999999994</v>
      </c>
      <c r="K97" s="105"/>
      <c r="L97" s="111">
        <f>SUM(L60,L64,L73,L82,L90,L96)</f>
        <v>360000</v>
      </c>
      <c r="M97" s="112">
        <f t="shared" si="49"/>
        <v>413999.99999999994</v>
      </c>
      <c r="N97" s="40">
        <f>SUM(N60,N64,N73,N82,N90,N96)</f>
        <v>1080000</v>
      </c>
      <c r="O97" s="41">
        <f t="shared" si="75"/>
        <v>1242000</v>
      </c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</sheetData>
  <mergeCells count="23">
    <mergeCell ref="N3:O3"/>
    <mergeCell ref="A52:O52"/>
    <mergeCell ref="A55:A56"/>
    <mergeCell ref="B55:B56"/>
    <mergeCell ref="C55:C56"/>
    <mergeCell ref="D55:D56"/>
    <mergeCell ref="E55:E56"/>
    <mergeCell ref="F3:G3"/>
    <mergeCell ref="I3:J3"/>
    <mergeCell ref="L3:M3"/>
    <mergeCell ref="A3:A4"/>
    <mergeCell ref="B3:B4"/>
    <mergeCell ref="C3:C4"/>
    <mergeCell ref="N55:O55"/>
    <mergeCell ref="H3:H4"/>
    <mergeCell ref="K3:K4"/>
    <mergeCell ref="D3:D4"/>
    <mergeCell ref="E3:E4"/>
    <mergeCell ref="F55:G55"/>
    <mergeCell ref="I55:J55"/>
    <mergeCell ref="L55:M55"/>
    <mergeCell ref="H55:H56"/>
    <mergeCell ref="K55:K56"/>
  </mergeCells>
  <pageMargins left="0.25" right="0.25" top="0.75" bottom="0.75" header="0.3" footer="0.3"/>
  <pageSetup paperSize="8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Tender (Blank)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Neville Enslin</dc:creator>
  <cp:lastModifiedBy>Gcina Ndela</cp:lastModifiedBy>
  <cp:lastPrinted>2025-07-24T20:06:07Z</cp:lastPrinted>
  <dcterms:created xsi:type="dcterms:W3CDTF">2019-08-02T08:40:34Z</dcterms:created>
  <dcterms:modified xsi:type="dcterms:W3CDTF">2025-08-01T10:23:00Z</dcterms:modified>
</cp:coreProperties>
</file>