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DEMAND TENDER ADMINISTRATOR FILES\2025 FILES\TENDER DOCUMENTS 2025\JW 14455 DIEPSLOOT\"/>
    </mc:Choice>
  </mc:AlternateContent>
  <xr:revisionPtr revIDLastSave="0" documentId="8_{A123C844-07F1-4D65-8D93-E8B4D41F1C38}" xr6:coauthVersionLast="47" xr6:coauthVersionMax="47" xr10:uidLastSave="{00000000-0000-0000-0000-000000000000}"/>
  <bookViews>
    <workbookView xWindow="-108" yWindow="-108" windowWidth="23256" windowHeight="13896" activeTab="12" xr2:uid="{00000000-000D-0000-FFFF-FFFF00000000}"/>
  </bookViews>
  <sheets>
    <sheet name="P &amp; G's for Bridges 1, 2 &amp; 3 " sheetId="14" r:id="rId1"/>
    <sheet name="Pipeline for Bridge 1" sheetId="16" r:id="rId2"/>
    <sheet name="River crossing 1" sheetId="17" r:id="rId3"/>
    <sheet name="Electrical and Security 1" sheetId="18" r:id="rId4"/>
    <sheet name="Bridge 1 SUMMARY " sheetId="19" r:id="rId5"/>
    <sheet name="Pipeline for Bridge 2" sheetId="20" r:id="rId6"/>
    <sheet name="River crossing 2 " sheetId="21" r:id="rId7"/>
    <sheet name="Electrical and Security 2" sheetId="22" r:id="rId8"/>
    <sheet name="Bridge 2 SUMMARY " sheetId="23" r:id="rId9"/>
    <sheet name="Pipeline for Bridge 3" sheetId="24" r:id="rId10"/>
    <sheet name="River crossing 3" sheetId="25" r:id="rId11"/>
    <sheet name="Electrical and Security 3" sheetId="26" r:id="rId12"/>
    <sheet name="Bridge 3 SUMMARY" sheetId="27" r:id="rId13"/>
  </sheets>
  <definedNames>
    <definedName name="_xlnm.Print_Area" localSheetId="4">'Bridge 1 SUMMARY '!$A$1:$C$22</definedName>
    <definedName name="_xlnm.Print_Area" localSheetId="8">'Bridge 2 SUMMARY '!$A$1:$C$22</definedName>
    <definedName name="_xlnm.Print_Area" localSheetId="12">'Bridge 3 SUMMARY'!$A$1:$C$22</definedName>
    <definedName name="_xlnm.Print_Area" localSheetId="3">'Electrical and Security 1'!$A$1:$G$305</definedName>
    <definedName name="_xlnm.Print_Area" localSheetId="7">'Electrical and Security 2'!$A$1:$G$334</definedName>
    <definedName name="_xlnm.Print_Area" localSheetId="11">'Electrical and Security 3'!$A$1:$G$60</definedName>
    <definedName name="_xlnm.Print_Area" localSheetId="0">'P &amp; G''s for Bridges 1, 2 &amp; 3 '!$A$1:$G$251</definedName>
    <definedName name="_xlnm.Print_Area" localSheetId="1">'Pipeline for Bridge 1'!$A$1:$G$566</definedName>
    <definedName name="_xlnm.Print_Area" localSheetId="5">'Pipeline for Bridge 2'!$A$1:$G$599</definedName>
    <definedName name="_xlnm.Print_Area" localSheetId="9">'Pipeline for Bridge 3'!$A$1:$G$587</definedName>
    <definedName name="_xlnm.Print_Area" localSheetId="2">'River crossing 1'!$A$1:$G$297</definedName>
    <definedName name="_xlnm.Print_Area" localSheetId="6">'River crossing 2 '!$A$1:$G$284</definedName>
    <definedName name="_xlnm.Print_Area" localSheetId="10">'River crossing 3'!$A$1:$G$302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27" l="1"/>
  <c r="F100" i="27"/>
  <c r="F96" i="27"/>
  <c r="F92" i="27"/>
  <c r="F86" i="27"/>
  <c r="H22" i="27"/>
  <c r="G22" i="27"/>
  <c r="F22" i="27"/>
  <c r="G16" i="26"/>
  <c r="G246" i="25"/>
  <c r="G245" i="25"/>
  <c r="G244" i="25"/>
  <c r="G192" i="25"/>
  <c r="G128" i="25"/>
  <c r="G127" i="25"/>
  <c r="G191" i="25" s="1"/>
  <c r="G126" i="25"/>
  <c r="G190" i="25" s="1"/>
  <c r="G64" i="25"/>
  <c r="G63" i="25"/>
  <c r="G62" i="25"/>
  <c r="G561" i="24"/>
  <c r="G559" i="24"/>
  <c r="G548" i="24"/>
  <c r="G397" i="24"/>
  <c r="G381" i="24"/>
  <c r="G275" i="24"/>
  <c r="G273" i="24"/>
  <c r="G234" i="24"/>
  <c r="G285" i="24" s="1"/>
  <c r="E137" i="24"/>
  <c r="E128" i="24"/>
  <c r="E126" i="24"/>
  <c r="G121" i="24"/>
  <c r="G120" i="24"/>
  <c r="G178" i="24" s="1"/>
  <c r="G233" i="24" s="1"/>
  <c r="G119" i="24"/>
  <c r="G177" i="24" s="1"/>
  <c r="G232" i="24" s="1"/>
  <c r="G63" i="24"/>
  <c r="G62" i="24"/>
  <c r="G61" i="24"/>
  <c r="E31" i="24"/>
  <c r="E11" i="24"/>
  <c r="F116" i="23"/>
  <c r="F100" i="23"/>
  <c r="F96" i="23"/>
  <c r="F92" i="23"/>
  <c r="F86" i="23"/>
  <c r="H22" i="23"/>
  <c r="G22" i="23"/>
  <c r="F22" i="23"/>
  <c r="E309" i="22"/>
  <c r="G307" i="22"/>
  <c r="G305" i="22"/>
  <c r="G293" i="22"/>
  <c r="G281" i="22"/>
  <c r="G242" i="22"/>
  <c r="G283" i="22" s="1"/>
  <c r="G241" i="22"/>
  <c r="G282" i="22" s="1"/>
  <c r="AC236" i="22"/>
  <c r="G201" i="22"/>
  <c r="G164" i="22"/>
  <c r="G202" i="22" s="1"/>
  <c r="G115" i="22"/>
  <c r="G114" i="22"/>
  <c r="E92" i="22"/>
  <c r="E88" i="22"/>
  <c r="E90" i="22" s="1"/>
  <c r="E76" i="22"/>
  <c r="G60" i="22"/>
  <c r="G165" i="22" s="1"/>
  <c r="G203" i="22" s="1"/>
  <c r="G59" i="22"/>
  <c r="E48" i="22"/>
  <c r="G228" i="21"/>
  <c r="G227" i="21"/>
  <c r="G226" i="21"/>
  <c r="G127" i="21"/>
  <c r="G175" i="21" s="1"/>
  <c r="G126" i="21"/>
  <c r="G174" i="21" s="1"/>
  <c r="G125" i="21"/>
  <c r="G173" i="21" s="1"/>
  <c r="E88" i="21"/>
  <c r="G65" i="21"/>
  <c r="G64" i="21"/>
  <c r="G63" i="21"/>
  <c r="G37" i="21"/>
  <c r="G35" i="21"/>
  <c r="G553" i="20"/>
  <c r="G545" i="20"/>
  <c r="G543" i="20"/>
  <c r="E522" i="20"/>
  <c r="G520" i="20"/>
  <c r="E518" i="20"/>
  <c r="E516" i="20"/>
  <c r="G509" i="20"/>
  <c r="G555" i="20" s="1"/>
  <c r="G500" i="20"/>
  <c r="E496" i="20"/>
  <c r="E494" i="20"/>
  <c r="G365" i="20"/>
  <c r="G344" i="20"/>
  <c r="G342" i="20"/>
  <c r="F271" i="20"/>
  <c r="E273" i="20" s="1"/>
  <c r="G232" i="20"/>
  <c r="G168" i="20"/>
  <c r="G162" i="20"/>
  <c r="G262" i="20" s="1"/>
  <c r="G160" i="20"/>
  <c r="G209" i="20" s="1"/>
  <c r="G260" i="20" s="1"/>
  <c r="E155" i="20"/>
  <c r="G153" i="20"/>
  <c r="G151" i="20"/>
  <c r="E147" i="20"/>
  <c r="E141" i="20"/>
  <c r="G109" i="20"/>
  <c r="G161" i="20" s="1"/>
  <c r="G210" i="20" s="1"/>
  <c r="E64" i="20"/>
  <c r="G55" i="20"/>
  <c r="G54" i="20"/>
  <c r="E11" i="20"/>
  <c r="F115" i="19"/>
  <c r="F99" i="19"/>
  <c r="F95" i="19"/>
  <c r="F91" i="19"/>
  <c r="F85" i="19"/>
  <c r="G23" i="19"/>
  <c r="H22" i="19"/>
  <c r="G22" i="19"/>
  <c r="F22" i="19"/>
  <c r="E300" i="18"/>
  <c r="G298" i="18"/>
  <c r="G296" i="18"/>
  <c r="G284" i="18"/>
  <c r="G214" i="18"/>
  <c r="G257" i="18" s="1"/>
  <c r="G213" i="18"/>
  <c r="G256" i="18" s="1"/>
  <c r="G212" i="18"/>
  <c r="G255" i="18" s="1"/>
  <c r="G168" i="18"/>
  <c r="G167" i="18"/>
  <c r="G120" i="18"/>
  <c r="G119" i="18"/>
  <c r="G118" i="18"/>
  <c r="E93" i="18"/>
  <c r="E89" i="18"/>
  <c r="E91" i="18" s="1"/>
  <c r="E77" i="18"/>
  <c r="G61" i="18"/>
  <c r="G169" i="18" s="1"/>
  <c r="G60" i="18"/>
  <c r="G59" i="18"/>
  <c r="E48" i="18"/>
  <c r="G241" i="17"/>
  <c r="G240" i="17"/>
  <c r="G239" i="17"/>
  <c r="G130" i="17"/>
  <c r="G190" i="17" s="1"/>
  <c r="G129" i="17"/>
  <c r="G189" i="17" s="1"/>
  <c r="G128" i="17"/>
  <c r="G188" i="17" s="1"/>
  <c r="G65" i="17"/>
  <c r="G64" i="17"/>
  <c r="G63" i="17"/>
  <c r="G491" i="16"/>
  <c r="G489" i="16"/>
  <c r="G468" i="16"/>
  <c r="G513" i="16" s="1"/>
  <c r="E451" i="16"/>
  <c r="G326" i="16"/>
  <c r="G305" i="16"/>
  <c r="G161" i="16"/>
  <c r="G211" i="16" s="1"/>
  <c r="E65" i="16"/>
  <c r="E62" i="16"/>
  <c r="E60" i="16"/>
  <c r="G54" i="16"/>
  <c r="G53" i="16"/>
  <c r="G107" i="16" s="1"/>
  <c r="G160" i="16" s="1"/>
  <c r="G210" i="16" s="1"/>
  <c r="G265" i="16" s="1"/>
  <c r="G52" i="16"/>
  <c r="G106" i="16" s="1"/>
  <c r="G159" i="16" s="1"/>
  <c r="G209" i="16" s="1"/>
  <c r="G264" i="16" s="1"/>
  <c r="E11" i="16"/>
  <c r="E221" i="14"/>
  <c r="E217" i="14"/>
  <c r="E213" i="14"/>
  <c r="E206" i="14"/>
  <c r="F168" i="14"/>
  <c r="F160" i="14"/>
  <c r="F158" i="14"/>
  <c r="G284" i="24" l="1"/>
  <c r="G338" i="24"/>
  <c r="G283" i="24"/>
  <c r="G337" i="24"/>
  <c r="G305" i="20"/>
  <c r="G343" i="20" s="1"/>
  <c r="G397" i="20" s="1"/>
  <c r="G455" i="20" s="1"/>
  <c r="G508" i="20" s="1"/>
  <c r="G554" i="20" s="1"/>
  <c r="G261" i="20"/>
  <c r="G271" i="20"/>
  <c r="G211" i="20"/>
  <c r="G356" i="16"/>
  <c r="G414" i="16" s="1"/>
  <c r="G467" i="16" s="1"/>
  <c r="G512" i="16" s="1"/>
  <c r="G304" i="16"/>
  <c r="G355" i="16"/>
  <c r="G413" i="16" s="1"/>
  <c r="G466" i="16" s="1"/>
  <c r="G511" i="16" s="1"/>
  <c r="G303" i="16"/>
  <c r="F174" i="14"/>
  <c r="G437" i="24" l="1"/>
  <c r="G496" i="24" s="1"/>
  <c r="G547" i="24" s="1"/>
  <c r="G380" i="24"/>
  <c r="G436" i="24"/>
  <c r="G495" i="24" s="1"/>
  <c r="G546" i="24" s="1"/>
  <c r="G379" i="24"/>
  <c r="F182" i="14"/>
  <c r="G182" i="14"/>
  <c r="E184" i="14" s="1"/>
  <c r="G174" i="14"/>
  <c r="E176" i="14" s="1"/>
  <c r="G168" i="14"/>
  <c r="E170" i="14" s="1"/>
  <c r="E162" i="14" l="1"/>
  <c r="E166" i="14" l="1"/>
  <c r="E156" i="14"/>
  <c r="E152" i="14"/>
  <c r="E140" i="14"/>
  <c r="E144" i="14"/>
  <c r="E148" i="14"/>
  <c r="G164" i="14"/>
  <c r="G160" i="14"/>
  <c r="G158" i="14"/>
  <c r="G154" i="14"/>
  <c r="G150" i="14"/>
  <c r="G146" i="14"/>
  <c r="G142" i="14"/>
  <c r="G138" i="14"/>
  <c r="G66" i="14"/>
  <c r="G126" i="14" s="1"/>
  <c r="G190" i="14" s="1"/>
  <c r="G67" i="14"/>
  <c r="G127" i="14" s="1"/>
  <c r="G191" i="14" s="1"/>
  <c r="G65" i="14"/>
  <c r="G125" i="14" s="1"/>
  <c r="G189" i="14" s="1"/>
</calcChain>
</file>

<file path=xl/sharedStrings.xml><?xml version="1.0" encoding="utf-8"?>
<sst xmlns="http://schemas.openxmlformats.org/spreadsheetml/2006/main" count="4081" uniqueCount="1260">
  <si>
    <t>PAYMENT</t>
  </si>
  <si>
    <t>UNIT</t>
  </si>
  <si>
    <t>QTY</t>
  </si>
  <si>
    <t>NO</t>
  </si>
  <si>
    <t>8.3.1</t>
  </si>
  <si>
    <t>Contractual requirements</t>
  </si>
  <si>
    <t>Sum</t>
  </si>
  <si>
    <t>8.3.4</t>
  </si>
  <si>
    <t>m</t>
  </si>
  <si>
    <t>DESCRIPTION</t>
  </si>
  <si>
    <t>1.1.1</t>
  </si>
  <si>
    <t>1.1.2</t>
  </si>
  <si>
    <t>1.1.3</t>
  </si>
  <si>
    <t>1.1.4</t>
  </si>
  <si>
    <t>1.2.2</t>
  </si>
  <si>
    <t>1.2.3</t>
  </si>
  <si>
    <t>1.2.4</t>
  </si>
  <si>
    <t>1.2.5</t>
  </si>
  <si>
    <t>1.3.1</t>
  </si>
  <si>
    <t>1.3.2</t>
  </si>
  <si>
    <t>1.3.3</t>
  </si>
  <si>
    <t>1.4.1</t>
  </si>
  <si>
    <t>1.4.2</t>
  </si>
  <si>
    <t>PRELIMINARY AND GENERAL</t>
  </si>
  <si>
    <t>ITEM</t>
  </si>
  <si>
    <t>RATE</t>
  </si>
  <si>
    <t xml:space="preserve"> 8.3.2</t>
  </si>
  <si>
    <t>PSA 8.3.2.1</t>
  </si>
  <si>
    <t>a) Facilities for Engineer</t>
  </si>
  <si>
    <t>Months</t>
  </si>
  <si>
    <t>PSA 8.3.2.2</t>
  </si>
  <si>
    <t>b) Facilities for Contractor</t>
  </si>
  <si>
    <t>Remove Engineer's and Contractor's Site establishment on completion of construction</t>
  </si>
  <si>
    <t>PSA 8.4.2</t>
  </si>
  <si>
    <t xml:space="preserve"> TOTAL CARRIED FORWARD</t>
  </si>
  <si>
    <t xml:space="preserve"> BROUGHT FORWARD</t>
  </si>
  <si>
    <t>b) Facilities for Contractor for duration of construction, except where otherwise stated</t>
  </si>
  <si>
    <t>1.2.6</t>
  </si>
  <si>
    <t>1.2.7</t>
  </si>
  <si>
    <t>1.2.8</t>
  </si>
  <si>
    <t>1.2.9</t>
  </si>
  <si>
    <t>1.2.11</t>
  </si>
  <si>
    <t>PSA 8.4.3</t>
  </si>
  <si>
    <t>Supervision for duration of construction</t>
  </si>
  <si>
    <t>1.2.12</t>
  </si>
  <si>
    <t>8.4.4</t>
  </si>
  <si>
    <t>Company and Head Office overhead cost</t>
  </si>
  <si>
    <t>Other time related obligations (To be specified by the Tenderer)</t>
  </si>
  <si>
    <t>Labour</t>
  </si>
  <si>
    <t>P/ Sum</t>
  </si>
  <si>
    <t>Percentage adjustment to item 1.3.2</t>
  </si>
  <si>
    <t>%</t>
  </si>
  <si>
    <t>1.3.4</t>
  </si>
  <si>
    <t>Materials</t>
  </si>
  <si>
    <t>1.3.5</t>
  </si>
  <si>
    <t>Percentage adjustment to item 1.3.4</t>
  </si>
  <si>
    <t>1.3.6</t>
  </si>
  <si>
    <t>Plant</t>
  </si>
  <si>
    <t>1.3.7</t>
  </si>
  <si>
    <t>Percentage adjustment to item 1.3.6</t>
  </si>
  <si>
    <t>1.3.8</t>
  </si>
  <si>
    <t>Alterations and connections to Municipal Services and repair of damage  to services where approved by the engineer.</t>
  </si>
  <si>
    <t>1.3.9</t>
  </si>
  <si>
    <t>Percentage adjustment to item 1.3.8</t>
  </si>
  <si>
    <t>1.3.10</t>
  </si>
  <si>
    <t>Check testing where ordered by the Engineer</t>
  </si>
  <si>
    <t>1.3.11</t>
  </si>
  <si>
    <t>Percentage adjustment to item 1.3.10</t>
  </si>
  <si>
    <t xml:space="preserve"> TOTAL CARRIED TO SUMMARY</t>
  </si>
  <si>
    <t xml:space="preserve"> Establishment of Facilities on the Site :</t>
  </si>
  <si>
    <t>(i) Name Boards</t>
  </si>
  <si>
    <t>(ii) Communication</t>
  </si>
  <si>
    <t>(i) Offices and storage sheds</t>
  </si>
  <si>
    <t>(iv) Portable latrines</t>
  </si>
  <si>
    <t>(v) Tools and equipment</t>
  </si>
  <si>
    <t>(vi) Workshops</t>
  </si>
  <si>
    <t>Dealing with river flood including all impounding and diversion</t>
  </si>
  <si>
    <t>EMP implementation and maintenance</t>
  </si>
  <si>
    <t>1.1.5</t>
  </si>
  <si>
    <t>1.1.6</t>
  </si>
  <si>
    <t>1.1.7</t>
  </si>
  <si>
    <t>1.1.8</t>
  </si>
  <si>
    <t>1.1.9</t>
  </si>
  <si>
    <t>1.1.10</t>
  </si>
  <si>
    <t>1.1.11</t>
  </si>
  <si>
    <t>1.1.12</t>
  </si>
  <si>
    <t>1.1.13</t>
  </si>
  <si>
    <t>1.1.14</t>
  </si>
  <si>
    <t>1.2.10</t>
  </si>
  <si>
    <t>1.2.13</t>
  </si>
  <si>
    <t>1.2.14</t>
  </si>
  <si>
    <t>1.2.15</t>
  </si>
  <si>
    <t>1.2.16</t>
  </si>
  <si>
    <t>(viii) Access to works</t>
  </si>
  <si>
    <t>(ii) Water supply-connection by Council, Electric Power supply - connection by Council and Communications</t>
  </si>
  <si>
    <t>(iii) Dealing with water</t>
  </si>
  <si>
    <t>1.1.15</t>
  </si>
  <si>
    <t>1.2.17</t>
  </si>
  <si>
    <t>1.2.18</t>
  </si>
  <si>
    <t>(viii) Access to the works</t>
  </si>
  <si>
    <t>(ix) Plant</t>
  </si>
  <si>
    <t>1.1.16</t>
  </si>
  <si>
    <t>1.4.3</t>
  </si>
  <si>
    <t>1.4.4</t>
  </si>
  <si>
    <t>Overheads, charges and profit on Training item above</t>
  </si>
  <si>
    <t>1.3.12</t>
  </si>
  <si>
    <t>1.3.13</t>
  </si>
  <si>
    <t>Other fixed-charge obligations (To be specified by the Tenderer)</t>
  </si>
  <si>
    <t>Existing Services</t>
  </si>
  <si>
    <t>8.8.4</t>
  </si>
  <si>
    <t>8.3.3</t>
  </si>
  <si>
    <t>P/Sum</t>
  </si>
  <si>
    <t>8.8.1</t>
  </si>
  <si>
    <t>8.8.3</t>
  </si>
  <si>
    <t>(iii) Offices facilities</t>
  </si>
  <si>
    <t>(iv) Meeting Room</t>
  </si>
  <si>
    <t>(v) Parking facilities</t>
  </si>
  <si>
    <t>1.1.17</t>
  </si>
  <si>
    <t>1.1.18</t>
  </si>
  <si>
    <t>PSA 8.4.2.1</t>
  </si>
  <si>
    <t>(vi) Survey assistants and materials</t>
  </si>
  <si>
    <t>PSA 8.4.2.2</t>
  </si>
  <si>
    <t>Operation and maintenance of facilities on the Site for duration of construction, except where otherwise stated:</t>
  </si>
  <si>
    <t>PSA 8.4.5</t>
  </si>
  <si>
    <t>1.2.1</t>
  </si>
  <si>
    <t>1.2.20</t>
  </si>
  <si>
    <t>1.2.21</t>
  </si>
  <si>
    <t>PSA 8.4.6</t>
  </si>
  <si>
    <t>PSA 8.4.7</t>
  </si>
  <si>
    <t>On-site security</t>
  </si>
  <si>
    <t>PD 2.3.1a</t>
  </si>
  <si>
    <t>PD 2.3.1c</t>
  </si>
  <si>
    <t xml:space="preserve">Community Liaison Officer (CLO) - Communication </t>
  </si>
  <si>
    <t>1.3.14</t>
  </si>
  <si>
    <t>1.3.15</t>
  </si>
  <si>
    <t>1.3.16</t>
  </si>
  <si>
    <t>a) Facilities for Engineer for duration of construction (SANS 1200 AB)</t>
  </si>
  <si>
    <t>Overheads, charges and profit on CLO item above</t>
  </si>
  <si>
    <t>PD 2.3.1b</t>
  </si>
  <si>
    <t>c) Excavation by hand in soft material to expose existing services in the proposed diversion pipeline way.</t>
  </si>
  <si>
    <t>(ii) Water supply-connection by Council, Electric Power supply - connection by Council and Communication</t>
  </si>
  <si>
    <t>(iv) Portable latrines- maintenance</t>
  </si>
  <si>
    <t>Provide Protective safety clothing</t>
  </si>
  <si>
    <t>Day works</t>
  </si>
  <si>
    <t>Implementation of health and safety plan</t>
  </si>
  <si>
    <t>1.2.22</t>
  </si>
  <si>
    <t>1.2.23</t>
  </si>
  <si>
    <t>PSA 8.8.7</t>
  </si>
  <si>
    <t>PSA 8.8.8</t>
  </si>
  <si>
    <t>1.1.20</t>
  </si>
  <si>
    <t>Training of targeted labour</t>
  </si>
  <si>
    <t>PD 3.3.1/PSA 8.5.3</t>
  </si>
  <si>
    <t>PD 3.3.2/PSA 8.5.5</t>
  </si>
  <si>
    <t>(x) Site Camp fencing</t>
  </si>
  <si>
    <t>a) Supply or hire of specialist equipment for the detection of particular services</t>
  </si>
  <si>
    <t>b) The use of equipment referred to in item (a) above</t>
  </si>
  <si>
    <t>d) Temporary protection of existing services as required</t>
  </si>
  <si>
    <t>1.4.5</t>
  </si>
  <si>
    <t>PSA 8.8.9</t>
  </si>
  <si>
    <t>Demolish existing boundary walls and gates and reinstate after construction (prov)</t>
  </si>
  <si>
    <t>1.4.6</t>
  </si>
  <si>
    <t>1.4.7</t>
  </si>
  <si>
    <t>1.4.8</t>
  </si>
  <si>
    <t>Protection of Survey beacons/stand pegs and submission of certificate from a registered land surveyor confirming non-disturbance of pegs</t>
  </si>
  <si>
    <t>PSA 8.9.1</t>
  </si>
  <si>
    <t xml:space="preserve">Compensation in terms of sub clause 9.1.4 for delays due to the circumstances described in sub clauses 9.1.1 and 9.1.2 of the general conditions of contract, as amended </t>
  </si>
  <si>
    <t>PSA 8.9.3</t>
  </si>
  <si>
    <t>Day</t>
  </si>
  <si>
    <t>PSA8.8.4( e)</t>
  </si>
  <si>
    <t>Protection of adjacent structures until construction in the vicinity is complete</t>
  </si>
  <si>
    <t>e) Excavation to expose bridge bases and check possible encroachments onto the pipeline route</t>
  </si>
  <si>
    <t>Notice and warning to consumers</t>
  </si>
  <si>
    <t>1.2.19</t>
  </si>
  <si>
    <t>PSA 8.3.5.1</t>
  </si>
  <si>
    <t>1.4.9</t>
  </si>
  <si>
    <t>1.4.10</t>
  </si>
  <si>
    <t>1.4.11</t>
  </si>
  <si>
    <t>8.8.6</t>
  </si>
  <si>
    <t>Supply, Install and monitor early warning for sewage flooding.</t>
  </si>
  <si>
    <t>Supply, install and remove hoarding (no less than 1.8m high) for the construction site perimeter.</t>
  </si>
  <si>
    <t>1.4.12</t>
  </si>
  <si>
    <t>1.4.13</t>
  </si>
  <si>
    <t>Construct and maintain main access road to works</t>
  </si>
  <si>
    <t>AMOUNT</t>
  </si>
  <si>
    <t>REF</t>
  </si>
  <si>
    <t>SANS 1200A</t>
  </si>
  <si>
    <t>Safety Officer (_____)(No. to be specified by the Tenderer)</t>
  </si>
  <si>
    <t>SECTION 1: GENERAL</t>
  </si>
  <si>
    <t xml:space="preserve">CONTRACT NUMBER:  JW14455 </t>
  </si>
  <si>
    <r>
      <t>m</t>
    </r>
    <r>
      <rPr>
        <vertAlign val="superscript"/>
        <sz val="10"/>
        <rFont val="Arial"/>
        <family val="2"/>
      </rPr>
      <t>3</t>
    </r>
  </si>
  <si>
    <t>PSA 8.8.5</t>
  </si>
  <si>
    <t>Survey and setting out works</t>
  </si>
  <si>
    <t>1.4.14</t>
  </si>
  <si>
    <t>OHS Obligations</t>
  </si>
  <si>
    <t>EMP Obligations</t>
  </si>
  <si>
    <t>1.1.21</t>
  </si>
  <si>
    <t>Environmental Officer (_____)(No. to be specified by the Tenderer)</t>
  </si>
  <si>
    <t>PSA 8.3.5.2</t>
  </si>
  <si>
    <t xml:space="preserve"> PSA 8.3.5.3</t>
  </si>
  <si>
    <t>PSA 8.3.5</t>
  </si>
  <si>
    <t>Additional Contractual Obligations</t>
  </si>
  <si>
    <t>C2.1.5.1</t>
  </si>
  <si>
    <t>C2.1.5.2</t>
  </si>
  <si>
    <t>C2.1.5.3</t>
  </si>
  <si>
    <t>C2.1.5.4</t>
  </si>
  <si>
    <t>(vii) On-site Security</t>
  </si>
  <si>
    <t>(iii) Offices facilities (No.1)</t>
  </si>
  <si>
    <t>(iv) Meeting Room (No.1)</t>
  </si>
  <si>
    <t>(v) Parking facilities (No.2)</t>
  </si>
  <si>
    <t>1.3.17</t>
  </si>
  <si>
    <t>1.3.18</t>
  </si>
  <si>
    <t xml:space="preserve">Handling charges on item 1.3.17 above </t>
  </si>
  <si>
    <t>Fixed &amp; Time Related P &amp; G's for Local SMME's</t>
  </si>
  <si>
    <t>1.3.19</t>
  </si>
  <si>
    <t>Contractor's Obligations in respect of SMME's</t>
  </si>
  <si>
    <t>PSA 8.5.6</t>
  </si>
  <si>
    <t>PSA 8.5.7</t>
  </si>
  <si>
    <t>1.3.20</t>
  </si>
  <si>
    <t>1.3.21</t>
  </si>
  <si>
    <t xml:space="preserve">Handling charges on item 1.3.19 above </t>
  </si>
  <si>
    <t>1.3.22</t>
  </si>
  <si>
    <t xml:space="preserve">Handling charges on item 1.3.22 above </t>
  </si>
  <si>
    <t>PSA 8.3.2.1 &amp; PSAB 4.2</t>
  </si>
  <si>
    <t>OHS Mentor from the Contractor (Registered SACPCM)</t>
  </si>
  <si>
    <t>C2.1.5.5</t>
  </si>
  <si>
    <t>PSA 8.5.8</t>
  </si>
  <si>
    <t>PSA 8.5.9</t>
  </si>
  <si>
    <t>Compensation for Community Liaison Period</t>
  </si>
  <si>
    <t>(a) Remuneration Civil Engineering Interns (2.No., Based on R5000/month)</t>
  </si>
  <si>
    <t>(ii) Communication for Employer's Agent Rep. and two (2) computer laptops for the Civil Engineering Interns</t>
  </si>
  <si>
    <t>(a) Remuneration Supervisor for SMME's (Based on R35000/month for all three bridges)</t>
  </si>
  <si>
    <t>(i) Name Boards (No.5)</t>
  </si>
  <si>
    <t>Community Liaison Officer (CLO's)(No. 3) - Salaries</t>
  </si>
  <si>
    <t>FIXED - CHARGE ITEMS (BRIDGES 1, 2 &amp; 3)</t>
  </si>
  <si>
    <t>TIME-RELATED ITEMS (BRIDGES 1, 2 &amp; 3)</t>
  </si>
  <si>
    <t>PROVISIONAL SUMS (BRIDGES 1, 2 &amp; 3)</t>
  </si>
  <si>
    <t>TEMPORARY  WORKS (BRIDGES 1, 2 &amp; 3)</t>
  </si>
  <si>
    <t>DIEPSLOOT SEWAGE AQUEDUCT:  BILL No. 0 (BRIDGES 1, 2 &amp; 3)</t>
  </si>
  <si>
    <t>DIEPSLOOT SEWAGE AQUEDUCT:  BILL No 1 (BRIDGE 1)</t>
  </si>
  <si>
    <t>SECTION 2: SITE CLEARANCE AND EARTHWORKS</t>
  </si>
  <si>
    <t>2.0</t>
  </si>
  <si>
    <t>SANS 1200C</t>
  </si>
  <si>
    <t>SECTION 2: SITE CLEARANCE</t>
  </si>
  <si>
    <t>CLEAR SITE</t>
  </si>
  <si>
    <t>2.1.1</t>
  </si>
  <si>
    <t>8.2.1</t>
  </si>
  <si>
    <t>Clear and grub the working space and provide a pipe laying platform, an access road, pipe storage strip and pipe storage mounds alongside the trench for pipe laying operations</t>
  </si>
  <si>
    <t>ha</t>
  </si>
  <si>
    <t>2.1.2</t>
  </si>
  <si>
    <t>8.2.2</t>
  </si>
  <si>
    <t>Remove and grub large trees and tree stumps of girth:</t>
  </si>
  <si>
    <t>a) over 1m and up to and including 2m</t>
  </si>
  <si>
    <t>No</t>
  </si>
  <si>
    <t>b) over 2m and up to and including 3m</t>
  </si>
  <si>
    <t>2.1.3</t>
  </si>
  <si>
    <t>PSC 8.2.2.1</t>
  </si>
  <si>
    <t>Penalty for unauthorized removal or damage of indigenous trees along the route</t>
  </si>
  <si>
    <t>Sum/tree</t>
  </si>
  <si>
    <t>-12500</t>
  </si>
  <si>
    <t>Rate Only</t>
  </si>
  <si>
    <t>2.1.4</t>
  </si>
  <si>
    <t>PSC 8.2.5</t>
  </si>
  <si>
    <t>Take down existing fences, stockpile and re-instate after construction works</t>
  </si>
  <si>
    <t>2.1.5</t>
  </si>
  <si>
    <t>8.2.10</t>
  </si>
  <si>
    <t>Remove topsoil to nominal depth of 150mm and stockpile on pipeline route only</t>
  </si>
  <si>
    <t>m³</t>
  </si>
  <si>
    <t>2.1.6</t>
  </si>
  <si>
    <t>PSC8.2.11</t>
  </si>
  <si>
    <t>Remove, store, preserve and replant selected trees along the diversion pipeline</t>
  </si>
  <si>
    <t>2.1.7</t>
  </si>
  <si>
    <t>8.2.8</t>
  </si>
  <si>
    <t>Demolish and remove structures/buildings and dismantle steelwork.</t>
  </si>
  <si>
    <t>2.1.8</t>
  </si>
  <si>
    <t>8.2.9</t>
  </si>
  <si>
    <t>Transport materials and debris to unspecified sites and dump (Provisional) (10km maximum haulage)</t>
  </si>
  <si>
    <r>
      <t>m</t>
    </r>
    <r>
      <rPr>
        <vertAlign val="superscript"/>
        <sz val="11"/>
        <rFont val="Arial"/>
        <family val="2"/>
      </rPr>
      <t>3</t>
    </r>
    <r>
      <rPr>
        <sz val="11"/>
        <rFont val="Arial"/>
        <family val="2"/>
      </rPr>
      <t>/km</t>
    </r>
  </si>
  <si>
    <t>2.1.9</t>
  </si>
  <si>
    <t xml:space="preserve">PSC 8.2.19 </t>
  </si>
  <si>
    <t>Reinstatement of 1.8 metre high concrete palisade fence</t>
  </si>
  <si>
    <t>SANS</t>
  </si>
  <si>
    <t>2.2</t>
  </si>
  <si>
    <t>1200D</t>
  </si>
  <si>
    <t>EARTHWORKS</t>
  </si>
  <si>
    <t>Restricted Excavation</t>
  </si>
  <si>
    <t xml:space="preserve">a) Excavate for restricted foundations, footings and pipe trenches in all materials and use for backfill or embankment or dispose (including shoring and or bracing of trench sides): </t>
  </si>
  <si>
    <t>3.8m wide and total trench depth for  pipes 2.1m diameter</t>
  </si>
  <si>
    <t>2.2.1</t>
  </si>
  <si>
    <t>i) Exceeding 0.0m but not exceeding 2.0m</t>
  </si>
  <si>
    <t>2.2.2</t>
  </si>
  <si>
    <t>ii) Exceeding 2.0m but not exceeding 3.0m</t>
  </si>
  <si>
    <t>2.2.3</t>
  </si>
  <si>
    <t>iii) Exceeding 3.0m but not exceeding 4.0m</t>
  </si>
  <si>
    <t>2.2.4</t>
  </si>
  <si>
    <t>iv) Exceeding 4.0m but not exceeding 5.0m</t>
  </si>
  <si>
    <t>TOTAL CARRIED FORWARD</t>
  </si>
  <si>
    <t>BROUGHT FORWARD</t>
  </si>
  <si>
    <t>8.3.2</t>
  </si>
  <si>
    <t>b) Extra over items 2.2.1 to 2.2.4 incl. for, (Provisional as approved by the Engineer):</t>
  </si>
  <si>
    <t>2.2.5</t>
  </si>
  <si>
    <t>i) Intermediate excavation</t>
  </si>
  <si>
    <t>2.2.6</t>
  </si>
  <si>
    <t xml:space="preserve">ii) Hard rock excavation, using  mechanical and non-blast methods </t>
  </si>
  <si>
    <t>SANS 1200DB</t>
  </si>
  <si>
    <t>Excavation</t>
  </si>
  <si>
    <t>2.2.7</t>
  </si>
  <si>
    <t>a) Excavate and dispose of unsuitable material from trench bottom in rock and marshy areas. (Provisional as approved by the Engineer)</t>
  </si>
  <si>
    <t>2.2.8</t>
  </si>
  <si>
    <t xml:space="preserve"> 8.3.3</t>
  </si>
  <si>
    <t>Excavation Ancillaries</t>
  </si>
  <si>
    <t>8.3.3.1</t>
  </si>
  <si>
    <t>Make up deficiency in backfill material (Provisional as approved by the Engineer)</t>
  </si>
  <si>
    <t>2.2.9</t>
  </si>
  <si>
    <t xml:space="preserve">(a) From other necessary excavations on site </t>
  </si>
  <si>
    <t>2.2.10</t>
  </si>
  <si>
    <t>(b) by importation from designated borrow pits</t>
  </si>
  <si>
    <t>2.2.11</t>
  </si>
  <si>
    <t>c) By importation from commercial or off-site sources selected by the Contractor (Including haulage). Provisional as approved by Engineer)</t>
  </si>
  <si>
    <t>1200DB</t>
  </si>
  <si>
    <t>Bulk Excavation</t>
  </si>
  <si>
    <t>2.3.1</t>
  </si>
  <si>
    <t xml:space="preserve">Excavate in all materials for Scour Valve chambers and structure, backfill, compact and dispose of surplus/unsuitable material for: </t>
  </si>
  <si>
    <t>2.3.2</t>
  </si>
  <si>
    <t>PSDB 8.3.7</t>
  </si>
  <si>
    <t>Accomodation of Traffic</t>
  </si>
  <si>
    <t>L/Sum</t>
  </si>
  <si>
    <t>TOTAL CARRIED FORWARD TO SUMMARY</t>
  </si>
  <si>
    <t>SECTION 3: MEDIUM PRESSURE PIPELINE</t>
  </si>
  <si>
    <t>3.0</t>
  </si>
  <si>
    <t>SANS 1200LB</t>
  </si>
  <si>
    <t>BEDDING</t>
  </si>
  <si>
    <t>Provision of Bedding from Trench Excavation.</t>
  </si>
  <si>
    <t>3.1.1</t>
  </si>
  <si>
    <t>(a) Selected granular material</t>
  </si>
  <si>
    <t>3.1.2</t>
  </si>
  <si>
    <t>(b) Selected fill Material</t>
  </si>
  <si>
    <t>Supply only of bedding by importation</t>
  </si>
  <si>
    <t>8.2.2.1</t>
  </si>
  <si>
    <t>I) From other necessary excavations</t>
  </si>
  <si>
    <t>3.1.3</t>
  </si>
  <si>
    <t>8.2.2.3</t>
  </si>
  <si>
    <t xml:space="preserve">II) From commercial sources </t>
  </si>
  <si>
    <t>3.1.4</t>
  </si>
  <si>
    <t>3.2</t>
  </si>
  <si>
    <t>SANS 1200L</t>
  </si>
  <si>
    <t xml:space="preserve">MEDIUM PRESSURE PIPELINE </t>
  </si>
  <si>
    <t xml:space="preserve"> PSL 8.2.1</t>
  </si>
  <si>
    <t xml:space="preserve">Supply, handle, lay, joint, bed and test GRP pipe complete with couplings </t>
  </si>
  <si>
    <t>3.2.1</t>
  </si>
  <si>
    <t xml:space="preserve">2100mm diameter GRP PN 6 Pipe </t>
  </si>
  <si>
    <t>3.2.2</t>
  </si>
  <si>
    <t>Supply, handle, lay, joint, bed and test 160mm diameter Class 9 uPVC pumping pipeline.</t>
  </si>
  <si>
    <t xml:space="preserve"> PSL 8.2.2</t>
  </si>
  <si>
    <t>Extra-over item 3.2.1 for specials</t>
  </si>
  <si>
    <t>3.2.3</t>
  </si>
  <si>
    <t>(a) 2100mm diameter 0.2-11.25 deg. GRP bends with couplings</t>
  </si>
  <si>
    <t>3.2.4</t>
  </si>
  <si>
    <t>(b) 2100mm diameter  &gt;11.25-22.5 deg. GRP bends with couplings</t>
  </si>
  <si>
    <t>3.2.5</t>
  </si>
  <si>
    <t>(c ) 2100mm diameter &gt;22.5-45 deg. GRP bends with couplings</t>
  </si>
  <si>
    <t>3.2.6</t>
  </si>
  <si>
    <r>
      <t xml:space="preserve">(d) 2100mm diameter x 160mm GRP scour tee as per detail on drawing no. </t>
    </r>
    <r>
      <rPr>
        <sz val="11"/>
        <rFont val="Arial"/>
        <family val="2"/>
      </rPr>
      <t>13247-02/C/SEW/308-02</t>
    </r>
  </si>
  <si>
    <t>3.2.7</t>
  </si>
  <si>
    <r>
      <t xml:space="preserve">(e) 2100 mm diameter steel Stub end flange adaptor as per detail  A on drawing no. </t>
    </r>
    <r>
      <rPr>
        <sz val="11"/>
        <rFont val="Arial"/>
        <family val="2"/>
      </rPr>
      <t>13247-02/C/SEW/306-02</t>
    </r>
  </si>
  <si>
    <t>3.2.8</t>
  </si>
  <si>
    <r>
      <t>(f) 1.0m m length x 2100 mm diameter GRP Flange Spigot Connector(drilled to SANS 1123-250/3)   as per detail on drawing no.</t>
    </r>
    <r>
      <rPr>
        <sz val="11"/>
        <rFont val="Arial"/>
        <family val="2"/>
      </rPr>
      <t xml:space="preserve"> 13247-02/C/SEW/306-02</t>
    </r>
  </si>
  <si>
    <t>Extra-Over Item 3.2.2 for 160 mm diam. uPVC Specials complete with couplings.</t>
  </si>
  <si>
    <t>3.2.9</t>
  </si>
  <si>
    <t>a) &gt;3-11.25° Bend</t>
  </si>
  <si>
    <t>3.2.10</t>
  </si>
  <si>
    <t>b) &gt;11.5 - 22.50° Bend</t>
  </si>
  <si>
    <t>3.2.11</t>
  </si>
  <si>
    <t>d) 45° Bend</t>
  </si>
  <si>
    <t>3.2.12</t>
  </si>
  <si>
    <t>e) 90° Bend</t>
  </si>
  <si>
    <t>3.2.13</t>
  </si>
  <si>
    <r>
      <t xml:space="preserve">f) 150mm diameter Gate valve, Fittings and pipework inside scour chamber as per detail on drawing no. </t>
    </r>
    <r>
      <rPr>
        <sz val="11"/>
        <rFont val="Arial"/>
        <family val="2"/>
      </rPr>
      <t>13247-02/C/SEW/308-02</t>
    </r>
  </si>
  <si>
    <t>8.2.11</t>
  </si>
  <si>
    <t>Thrust &amp;  Anchor blocks:</t>
  </si>
  <si>
    <t>3.3.1</t>
  </si>
  <si>
    <t>1) Class 20 MPa/19 mm concrete (Thrust Blocks)</t>
  </si>
  <si>
    <t xml:space="preserve">2) Class 25 MPa/19 mm concrete (Anchor  Blocks) as per Dwg No.13247-02/S017/A </t>
  </si>
  <si>
    <t>3.3.2</t>
  </si>
  <si>
    <t>SANS 1200G 8.2.1</t>
  </si>
  <si>
    <t>Rough Vertical formwork to concrete thrust &amp; anchor blocks</t>
  </si>
  <si>
    <t>m²</t>
  </si>
  <si>
    <t xml:space="preserve">Reinforcement </t>
  </si>
  <si>
    <t>3.3.3</t>
  </si>
  <si>
    <t>b) High-tensile Steel Bars</t>
  </si>
  <si>
    <t>kg</t>
  </si>
  <si>
    <t>SANS 1200 L</t>
  </si>
  <si>
    <t>Valve chambers</t>
  </si>
  <si>
    <t>3.4.1</t>
  </si>
  <si>
    <t>8.2.13</t>
  </si>
  <si>
    <r>
      <t>Scour valve chamber complete with pipe fitting and specials to detail as per drawing No.</t>
    </r>
    <r>
      <rPr>
        <sz val="11"/>
        <rFont val="Arial"/>
        <family val="2"/>
      </rPr>
      <t xml:space="preserve"> 13247-02/C/SEW/308-02</t>
    </r>
  </si>
  <si>
    <t>3.4.2</t>
  </si>
  <si>
    <t>PSL8.2.13.1</t>
  </si>
  <si>
    <t>Supply and connect 150 mm diameter  mobile  pump to drain diversion pipeline on  completion of repair works.</t>
  </si>
  <si>
    <t>3.4.3</t>
  </si>
  <si>
    <t>PSL8.2.13.2</t>
  </si>
  <si>
    <t>Operate the pump to clean and clear grit and debri collected in the pipe diversion pipeline during and on completion of construction.</t>
  </si>
  <si>
    <t>3.4.4</t>
  </si>
  <si>
    <t>PSL8.2.13.3</t>
  </si>
  <si>
    <t>De-establish pump installation after completion of works.</t>
  </si>
  <si>
    <t>SANS 1200LD</t>
  </si>
  <si>
    <t>Raising and lowering of Existing Manholes</t>
  </si>
  <si>
    <t>3.5.1</t>
  </si>
  <si>
    <t>PSLD 8.2.13.1</t>
  </si>
  <si>
    <r>
      <t xml:space="preserve">Temporary Raising of Existing Manholes to 2.5m height and dismantling as per Dwg No. </t>
    </r>
    <r>
      <rPr>
        <sz val="11"/>
        <rFont val="Arial"/>
        <family val="2"/>
      </rPr>
      <t>13247-02/C/SEW/309-02</t>
    </r>
  </si>
  <si>
    <t>P/sum</t>
  </si>
  <si>
    <t>3.5.2</t>
  </si>
  <si>
    <t>PSLD 8.2.13.2</t>
  </si>
  <si>
    <t>Seal and strap down manhole covers to prevent leakages</t>
  </si>
  <si>
    <t>8.2.3</t>
  </si>
  <si>
    <t xml:space="preserve">Replace  of missing covers with Polymer manhole covers on the Diversion Chamber Cover Slab. </t>
  </si>
  <si>
    <t>a) 770mm x 610mm</t>
  </si>
  <si>
    <t>No.</t>
  </si>
  <si>
    <t>b) 500mm x 500mm</t>
  </si>
  <si>
    <t>Finishes</t>
  </si>
  <si>
    <t xml:space="preserve"> 8.3.6.1</t>
  </si>
  <si>
    <t xml:space="preserve">Reinstate road complete with all courses to match original specification </t>
  </si>
  <si>
    <t>3.6.1</t>
  </si>
  <si>
    <t>b) Asphalt of thickness 30mm in roadway</t>
  </si>
  <si>
    <t>3.6.2</t>
  </si>
  <si>
    <t>d) 60mm concrete interlocking blocks in parking</t>
  </si>
  <si>
    <t>SANS 1200D</t>
  </si>
  <si>
    <t>3.6.3</t>
  </si>
  <si>
    <t>8.3.10</t>
  </si>
  <si>
    <t>Topsoiling embankments and reinstatement of trenched areas</t>
  </si>
  <si>
    <t>3.6.4</t>
  </si>
  <si>
    <t>8.3.11</t>
  </si>
  <si>
    <t>Grassing embankments and  trenched areas with veld grass</t>
  </si>
  <si>
    <t>3.7.8</t>
  </si>
  <si>
    <r>
      <t xml:space="preserve">Backfill in an embankment on sewage diversion pipe at entry and exit chambers from imported fill compacted to 93% Mod AASHTO density as shown on drawing </t>
    </r>
    <r>
      <rPr>
        <sz val="11"/>
        <rFont val="Arial"/>
        <family val="2"/>
      </rPr>
      <t>13247-02/C/SEW/300-D</t>
    </r>
  </si>
  <si>
    <t>SECTION 4: DIVERSION AND RE-ENTRY CHAMBER</t>
  </si>
  <si>
    <t>4.0</t>
  </si>
  <si>
    <t>SECTION 4: DIVERSION AND RE-ENTRY CHAMBERS</t>
  </si>
  <si>
    <t>4.1</t>
  </si>
  <si>
    <t>SITE CLEARANCE</t>
  </si>
  <si>
    <t>4.1.1</t>
  </si>
  <si>
    <t>Clear and grub area around the two chambers and create space for placing the removed Precast U-sections.</t>
  </si>
  <si>
    <r>
      <t>m</t>
    </r>
    <r>
      <rPr>
        <vertAlign val="superscript"/>
        <sz val="11"/>
        <color theme="1"/>
        <rFont val="Arial"/>
        <family val="2"/>
      </rPr>
      <t>2</t>
    </r>
  </si>
  <si>
    <t>4.1.2</t>
  </si>
  <si>
    <t>PSC 8.2.12</t>
  </si>
  <si>
    <t>Remove cover slabs over the entry/exit chambers, store and restore as required (6 No x  0.2 m tck x 1.2 m x 5m)</t>
  </si>
  <si>
    <t>4.1.3</t>
  </si>
  <si>
    <t>Remove cover slabs over the entry/exit chambers, store and restore as required (3 No x  0.12 m tck x ( aver. 1.58 m x 2.9m, aver. 2.9 m x 2.3m &amp; 3.4mx1.5m)</t>
  </si>
  <si>
    <t>4.2</t>
  </si>
  <si>
    <t>SANS 1200G</t>
  </si>
  <si>
    <t>CONCRETE (STRUCTURAL)</t>
  </si>
  <si>
    <t>4.2.1</t>
  </si>
  <si>
    <t>SANS 1200 LD 8.2.12</t>
  </si>
  <si>
    <t>Design, supply and install 2.5m height adjustment watertight temporary panels to the entry chamber to possible accommodate additional required head as per concept on drawing number 13247-02/C/SEW/306-02</t>
  </si>
  <si>
    <t>4.2.2</t>
  </si>
  <si>
    <t>SANS 1200 C 8.2.8</t>
  </si>
  <si>
    <t>Break out up to  600mm thick brick plug inside the 2 x 1800 diameter  flange adaptors and dispose off- site</t>
  </si>
  <si>
    <t>4.2.3</t>
  </si>
  <si>
    <t>PSC 8.2.14</t>
  </si>
  <si>
    <r>
      <t xml:space="preserve">Cut opening   through existing concrete wall and make good surfaces  at the exit and re-entry chambers to create side weir as per detail on drawing </t>
    </r>
    <r>
      <rPr>
        <sz val="11"/>
        <rFont val="Arial"/>
        <family val="2"/>
      </rPr>
      <t>No</t>
    </r>
    <r>
      <rPr>
        <sz val="11"/>
        <color rgb="FFFF0000"/>
        <rFont val="Arial"/>
        <family val="2"/>
      </rPr>
      <t xml:space="preserve">. </t>
    </r>
    <r>
      <rPr>
        <sz val="11"/>
        <rFont val="Arial"/>
        <family val="2"/>
      </rPr>
      <t>13247-02/C/SEW/306-02</t>
    </r>
  </si>
  <si>
    <t>4.2.4</t>
  </si>
  <si>
    <t>PSC 8.2.15</t>
  </si>
  <si>
    <t>Break out and spoil  concrete wall section, mass concrete infill and precast U-sections</t>
  </si>
  <si>
    <t>4.2.5</t>
  </si>
  <si>
    <r>
      <t>Remove Precast U-sections from chamber and store at platform next to chamber (</t>
    </r>
    <r>
      <rPr>
        <sz val="11"/>
        <rFont val="Arial"/>
        <family val="2"/>
      </rPr>
      <t>approx.5.2 tonnes each</t>
    </r>
    <r>
      <rPr>
        <sz val="11"/>
        <color theme="1"/>
        <rFont val="Arial"/>
        <family val="2"/>
      </rPr>
      <t>)</t>
    </r>
  </si>
  <si>
    <t>4.2.6</t>
  </si>
  <si>
    <r>
      <t xml:space="preserve">Demolish up to 600 mm tck reinforced concrete wall, remove the embedded  1800 mm diam flange adaptors, spoil  rubble,  modify openings and install new a 2100mm diam flange adaptor ex Item 3.2.7  on exit and re-entry chambers as per dwg </t>
    </r>
    <r>
      <rPr>
        <sz val="11"/>
        <rFont val="Arial"/>
        <family val="2"/>
      </rPr>
      <t>no. 13247-02/SEW/306-02</t>
    </r>
  </si>
  <si>
    <t>Formwork ( to Steel flange (Stub) area)</t>
  </si>
  <si>
    <t>4.2.7</t>
  </si>
  <si>
    <t xml:space="preserve">Smooth </t>
  </si>
  <si>
    <t>4.2.8</t>
  </si>
  <si>
    <t>8.4.3</t>
  </si>
  <si>
    <r>
      <t xml:space="preserve">Cast in-situ 30Mpa concrete to steel stub area  with reinforcement as per detail in Dwg </t>
    </r>
    <r>
      <rPr>
        <sz val="11"/>
        <rFont val="Arial"/>
        <family val="2"/>
      </rPr>
      <t>No. 13247-02/C/SEW/306-02</t>
    </r>
  </si>
  <si>
    <t>Reinforcement ( to Steel flange (Stub) area)</t>
  </si>
  <si>
    <t>4.2.9</t>
  </si>
  <si>
    <t>a) Mild Steel Bars</t>
  </si>
  <si>
    <t>4.2.10</t>
  </si>
  <si>
    <t>SANS 1200 GE</t>
  </si>
  <si>
    <t>PRECAST CONCRETE (STRUCTURAL)</t>
  </si>
  <si>
    <t>4.2.11</t>
  </si>
  <si>
    <r>
      <t xml:space="preserve"> Manufacture complete reinforced Precast U-sections as detailed in Dwg </t>
    </r>
    <r>
      <rPr>
        <sz val="11"/>
        <rFont val="Arial"/>
        <family val="2"/>
      </rPr>
      <t>No. 13247-02/C/SEW/306-02</t>
    </r>
    <r>
      <rPr>
        <sz val="11"/>
        <color theme="1"/>
        <rFont val="Arial"/>
        <family val="2"/>
      </rPr>
      <t xml:space="preserve"> with 40MPa concrete to replace  broken sections (provisional)</t>
    </r>
  </si>
  <si>
    <t>4.2.12</t>
  </si>
  <si>
    <t>SANS 1200 GE 8.2.2</t>
  </si>
  <si>
    <t>Erect Precast U-sections after completion of repair work to sewer internally</t>
  </si>
  <si>
    <t>4.2.13</t>
  </si>
  <si>
    <t>SANS 1200 LE 8.2.5</t>
  </si>
  <si>
    <t>Cast in-situ 15 Mpa concrete infill that was broken in item no 4.2.4</t>
  </si>
  <si>
    <t>4.2.14</t>
  </si>
  <si>
    <t>Erect precast roof slabs from (item 4.1.2), grout in and seal with 50mm 20Mpa concrete topping.</t>
  </si>
  <si>
    <t>L/sum</t>
  </si>
  <si>
    <t>4.2.15</t>
  </si>
  <si>
    <t>SANS 1200 GE 8.2.5</t>
  </si>
  <si>
    <r>
      <t>Complete design, fabricate, supply and install main steel sluice gates and diversion gates complete to concept detail as per dwg</t>
    </r>
    <r>
      <rPr>
        <sz val="11"/>
        <rFont val="Arial"/>
        <family val="2"/>
      </rPr>
      <t xml:space="preserve"> No.13247-02/C/306-02</t>
    </r>
    <r>
      <rPr>
        <sz val="11"/>
        <color theme="1"/>
        <rFont val="Arial"/>
        <family val="2"/>
      </rPr>
      <t xml:space="preserve">, including sewage control and diversion </t>
    </r>
  </si>
  <si>
    <t>4.2.16</t>
  </si>
  <si>
    <t>Procure and install missing/brocken elements of precast concrete pallisade fencing (1.8 m high) to match existing</t>
  </si>
  <si>
    <t xml:space="preserve"> SECTION 5: COMMISION / DE-COMMISSION BYPASS</t>
  </si>
  <si>
    <t>SECTION 5: COMMISION / DE-COMMISION SEWERS</t>
  </si>
  <si>
    <t>5.1.1</t>
  </si>
  <si>
    <t>PSA 8.8.10</t>
  </si>
  <si>
    <t xml:space="preserve">Provide labour and plant to open and close sluice gates at the upstream and downstream of the existing concrete pipeline </t>
  </si>
  <si>
    <t>sum</t>
  </si>
  <si>
    <t>5.1.2</t>
  </si>
  <si>
    <t>PSA 8.8.11</t>
  </si>
  <si>
    <t>Operate,maintain,  inspect and monitor the operation of the diversion system for the duration of the sewage diversion</t>
  </si>
  <si>
    <t>5.1.3</t>
  </si>
  <si>
    <t>PSA 8.8.12</t>
  </si>
  <si>
    <t xml:space="preserve">Provide labour, plant and materials required to flush the diversion sewer with water and pump out the residual sewage from the by-pass through the scour chamber </t>
  </si>
  <si>
    <t>5.1.4</t>
  </si>
  <si>
    <t>PSA 8.8.13</t>
  </si>
  <si>
    <t>Dismantle all temporary works associated with the operation of the by-pass pipeline</t>
  </si>
  <si>
    <t>SECTION 6: REPAIRS ON BRIDGE, HANDRAILS AND  CONCRETE SEWER</t>
  </si>
  <si>
    <t>COLTO 1200 PS</t>
  </si>
  <si>
    <t>SECTION 6: REPAIRS ON BRIDGE DECK, HANDRAILS AND  CONCRETE SEWER</t>
  </si>
  <si>
    <t>Temporary access structures and work platforms</t>
  </si>
  <si>
    <t>Access and Platform to (height range indicated below)</t>
  </si>
  <si>
    <t xml:space="preserve">i) Design, supply and erect at the following structural elements(Abutments, piers, decks, parapets/balustrades/deck edges) and height ranges inclusive of dismantling and moving to the next structural element   </t>
  </si>
  <si>
    <t>a) 0 m up to 5,0 m</t>
  </si>
  <si>
    <t>lump sum</t>
  </si>
  <si>
    <t>b) Exceeding 5. 0 m up to 10,0 m</t>
  </si>
  <si>
    <t>c) Exceeding 10. 0 m up to 20,0 m</t>
  </si>
  <si>
    <t>d) Exceeding 20. 0 m up to 30,0 m</t>
  </si>
  <si>
    <t xml:space="preserve">ii) Dismantle and remove from location or structure  </t>
  </si>
  <si>
    <t>Proprietary cementitious repair compound Repair system 1 (cl 12305 (c)(iii) ) to:</t>
  </si>
  <si>
    <t>(i) Spalls to piers &amp; bridge deck</t>
  </si>
  <si>
    <t>litres</t>
  </si>
  <si>
    <t>Establishment on site for crack injection</t>
  </si>
  <si>
    <t>Crack injection with epoxy resin to cracks in abutments and piers</t>
  </si>
  <si>
    <t>BRIDGE DECK</t>
  </si>
  <si>
    <t>Bridge Deck &amp; Concrete Pipe Joints</t>
  </si>
  <si>
    <t>Remove old joint seals and clean joints</t>
  </si>
  <si>
    <t>6.1.1</t>
  </si>
  <si>
    <t>128.03b</t>
  </si>
  <si>
    <t>Supply and seal expansion joints with polysulphide  bridge &amp; concete pipe  joint sealant</t>
  </si>
  <si>
    <t>l</t>
  </si>
  <si>
    <t>Handrails</t>
  </si>
  <si>
    <t>6.2.1</t>
  </si>
  <si>
    <t>Remove all existing steel rails and stanchions to waste.</t>
  </si>
  <si>
    <t>6.2.2</t>
  </si>
  <si>
    <t>Supply and install 1.1 or 1.2m high concrete balustrades to manufacturer's specifications and details on Dwg No. 13247-02/S/017/A</t>
  </si>
  <si>
    <t>CONCRETE PIPE REPAIRS</t>
  </si>
  <si>
    <t>External Cracks Repairs</t>
  </si>
  <si>
    <t>6.3.1</t>
  </si>
  <si>
    <t>6.3. 2</t>
  </si>
  <si>
    <t>Supply approved epoxy and inject cracks on the outside of the concrete outfall sewer  and bridge elements (greater 0.5 mm crack width)</t>
  </si>
  <si>
    <t>6.3.3</t>
  </si>
  <si>
    <t>Supply and apply  crystalline  protective  coating to seal micro-cracks on the outside of the concrete outfall sewer and bridge elements (less than 0.5 mm crack widths)</t>
  </si>
  <si>
    <t>Internal Repairs</t>
  </si>
  <si>
    <t>6.4.1</t>
  </si>
  <si>
    <t>PSA 8.9.6</t>
  </si>
  <si>
    <t>Provision of access,  lighting and ventilation in the pipeline for the duration of the internal pipe repairs.</t>
  </si>
  <si>
    <t>6.4.2</t>
  </si>
  <si>
    <t>PSC 8.2.13</t>
  </si>
  <si>
    <r>
      <t>Drain, flush outfall sewer and hose down internal face of the concrete pipe using high pressure water jetting to allow for a clean and safe  working environment (6735 m</t>
    </r>
    <r>
      <rPr>
        <vertAlign val="superscript"/>
        <sz val="11"/>
        <rFont val="Arial"/>
        <family val="2"/>
      </rPr>
      <t>2</t>
    </r>
    <r>
      <rPr>
        <sz val="11"/>
        <rFont val="Arial"/>
        <family val="2"/>
      </rPr>
      <t xml:space="preserve"> face area)</t>
    </r>
  </si>
  <si>
    <t>6.4.3</t>
  </si>
  <si>
    <t>PSA 8.9.4</t>
  </si>
  <si>
    <t>Inspections and measurements of damage using technology</t>
  </si>
  <si>
    <t>6.4.4</t>
  </si>
  <si>
    <t>PSA 8.9.5</t>
  </si>
  <si>
    <t>Visual inspections and measurements of damage by visual assessments</t>
  </si>
  <si>
    <t>6.4.5</t>
  </si>
  <si>
    <t>Preparation of Concrete Surface</t>
  </si>
  <si>
    <t>6.4.6</t>
  </si>
  <si>
    <t>Cutback concrete surface to specified or ordered depth</t>
  </si>
  <si>
    <t>6.4.7</t>
  </si>
  <si>
    <t>Establishment on site for sprayed on concrete work</t>
  </si>
  <si>
    <t>6.4.8</t>
  </si>
  <si>
    <t>Application of sprayed cementitious mortar or 40MPa/10mm concrete to repair scour and internal pipe damage to woodfloat finish, including wet-to-dry epoxy bonding primer</t>
  </si>
  <si>
    <t>6.4.9</t>
  </si>
  <si>
    <t>Apply a  15mm thick sacrificial layer on the  internal pipe diameter (2890mm Ø) using 40MPa 100% Calcium Aluminate cementitious structural rehabilitation concrete or similar approved</t>
  </si>
  <si>
    <t>Insulation and Cladding</t>
  </si>
  <si>
    <t>6.5.1</t>
  </si>
  <si>
    <r>
      <t>Supply and install 50mm thick Polyurethane sprayed-in-place insulation foam bonded to pipe  per detail on dwg No.13247-02/C/SEW/306-01</t>
    </r>
    <r>
      <rPr>
        <sz val="11"/>
        <color rgb="FFFF0000"/>
        <rFont val="Arial"/>
        <family val="2"/>
      </rPr>
      <t xml:space="preserve"> </t>
    </r>
    <r>
      <rPr>
        <sz val="11"/>
        <rFont val="Arial"/>
        <family val="2"/>
      </rPr>
      <t>or similar approved to manufacturer's specification</t>
    </r>
  </si>
  <si>
    <t>Provide pipe cladding protection by:</t>
  </si>
  <si>
    <t>6.5.2</t>
  </si>
  <si>
    <t>i) Trial sample panels (glass fibre reinforced ployurethane coating &amp; insulation )</t>
  </si>
  <si>
    <t>6.5.3</t>
  </si>
  <si>
    <t>ii) Using pre-painted galvanised steel sheets</t>
  </si>
  <si>
    <t>6.5.4</t>
  </si>
  <si>
    <t>iii) Using durable glass fibre reinforced ployurethane coating to manufacturer's specifications or similar approved.</t>
  </si>
  <si>
    <t>6.5.5</t>
  </si>
  <si>
    <t>PSC</t>
  </si>
  <si>
    <t xml:space="preserve">Remove and dispose old metal sheet cladding and polystyrene insulation </t>
  </si>
  <si>
    <t>6.5.6</t>
  </si>
  <si>
    <t>Clean and prepare external concrete  pipe surface to receive the insulation installation to manufacture's specification</t>
  </si>
  <si>
    <t>CONTRACT NUMBER: JW14455</t>
  </si>
  <si>
    <t xml:space="preserve"> SECTION 7: DIVERSION BRIDGE</t>
  </si>
  <si>
    <t>COLTO</t>
  </si>
  <si>
    <t>SECTION 7: BY-PASS SEWER BRIDGE / DIVERSION BRIDGE</t>
  </si>
  <si>
    <t>FOUNDATION FOR STRUCTURES (Section 6100)</t>
  </si>
  <si>
    <t>Excavations</t>
  </si>
  <si>
    <t>a)  Excavating soft material situated within the following successive depth range:</t>
  </si>
  <si>
    <t>7.1.1</t>
  </si>
  <si>
    <t xml:space="preserve">     (i)                     0m      up to   2m</t>
  </si>
  <si>
    <t>7.1.2</t>
  </si>
  <si>
    <t xml:space="preserve">     (ii) Exceeding    2m      up to   4m</t>
  </si>
  <si>
    <t>7.1.3</t>
  </si>
  <si>
    <t xml:space="preserve">     (ii) Exceeding    4m      up to   6m</t>
  </si>
  <si>
    <t>7.1.4</t>
  </si>
  <si>
    <t>b)  Extra over subitem 61.02 a) for excavation in hard material irrespective of the depth</t>
  </si>
  <si>
    <t>Access and drainage</t>
  </si>
  <si>
    <t>7.1.5</t>
  </si>
  <si>
    <t>a) Access</t>
  </si>
  <si>
    <t>7.1.6</t>
  </si>
  <si>
    <t>b) Drainage</t>
  </si>
  <si>
    <t>7.1.7</t>
  </si>
  <si>
    <t>a) Backfill to excavations utilising materials from excavations</t>
  </si>
  <si>
    <t>b) Backfill to excavations utilising imported materials from commercial sources</t>
  </si>
  <si>
    <t>7.1.8</t>
  </si>
  <si>
    <t>Overbreak in excavation in hard material</t>
  </si>
  <si>
    <t>7.1.9</t>
  </si>
  <si>
    <t>d) Foundation fill consisting of mass concrete,15Mpa</t>
  </si>
  <si>
    <t>e) Concrete screed, 50 mm thick, class 15/19 Concrete</t>
  </si>
  <si>
    <t xml:space="preserve"> TOTAL CARRIED FORWARD </t>
  </si>
  <si>
    <t xml:space="preserve">COLTO </t>
  </si>
  <si>
    <t>FALSEWORK, FORMWORK AND CONCRETE FINISH(Section 6200)</t>
  </si>
  <si>
    <t>Vertical formwork to provide:</t>
  </si>
  <si>
    <t>a) Class F1 surface finish to:</t>
  </si>
  <si>
    <t>7.2.1</t>
  </si>
  <si>
    <t xml:space="preserve">     .01) Bases</t>
  </si>
  <si>
    <t>b) Class F2 surface finish to:</t>
  </si>
  <si>
    <t>7.2.2</t>
  </si>
  <si>
    <t xml:space="preserve">     .01) rectangular on Pier above &amp; below ground</t>
  </si>
  <si>
    <t xml:space="preserve">      02) Curved on Pier above &amp; below ground</t>
  </si>
  <si>
    <t>7.2.3</t>
  </si>
  <si>
    <t xml:space="preserve">     .03) Deep Beams</t>
  </si>
  <si>
    <t>7.2.4</t>
  </si>
  <si>
    <t xml:space="preserve">    .04) End Retaining Walls</t>
  </si>
  <si>
    <t>Horizontal formwork to provide:</t>
  </si>
  <si>
    <t>7.2.5</t>
  </si>
  <si>
    <t xml:space="preserve">     .04) Deck, roof beams &amp; slabs</t>
  </si>
  <si>
    <t>Permanent formwork:</t>
  </si>
  <si>
    <t>7.2.6</t>
  </si>
  <si>
    <t>a) To form voids of:</t>
  </si>
  <si>
    <t>i) 2220 mm dia in deck end walls</t>
  </si>
  <si>
    <t>ii) 650 mm dia (manhole) in deck end top tie slab</t>
  </si>
  <si>
    <t>7.2.7</t>
  </si>
  <si>
    <t>Formwork to form open joints</t>
  </si>
  <si>
    <t>i) Deck span ends</t>
  </si>
  <si>
    <t>B62.10</t>
  </si>
  <si>
    <t>Unformed surface finishes</t>
  </si>
  <si>
    <t>7.2.8</t>
  </si>
  <si>
    <t>a) Wood-floated (Class U2)</t>
  </si>
  <si>
    <t xml:space="preserve">     i) Deck</t>
  </si>
  <si>
    <t xml:space="preserve">    ii) Beams</t>
  </si>
  <si>
    <t>b) Rough Finish (Class U1)</t>
  </si>
  <si>
    <t xml:space="preserve">    i) Bases</t>
  </si>
  <si>
    <t xml:space="preserve">CARRIED FORWARD </t>
  </si>
  <si>
    <t>REINFORCEMENT(Section 6300)</t>
  </si>
  <si>
    <t>7.3.1</t>
  </si>
  <si>
    <t>ii) High-tensile Steel Bars</t>
  </si>
  <si>
    <t>t</t>
  </si>
  <si>
    <t>7.3.2</t>
  </si>
  <si>
    <t xml:space="preserve">     .02) Piers</t>
  </si>
  <si>
    <t>7.3.3</t>
  </si>
  <si>
    <t xml:space="preserve">     .03) Deck slab</t>
  </si>
  <si>
    <t>i) Mild Steel Bars</t>
  </si>
  <si>
    <t>7.3.4</t>
  </si>
  <si>
    <t xml:space="preserve">     .04) Deep Beams on deck &amp; End Walls</t>
  </si>
  <si>
    <t>CONCRETE FOR STRUCTURES (Section 6400)</t>
  </si>
  <si>
    <t>Cast in situ concrete:</t>
  </si>
  <si>
    <t>a) Class 30/19 in :</t>
  </si>
  <si>
    <t>7.4.1</t>
  </si>
  <si>
    <t xml:space="preserve">     i) End  Retaining Walls</t>
  </si>
  <si>
    <t>7.4.2</t>
  </si>
  <si>
    <t xml:space="preserve">     ii) Bases</t>
  </si>
  <si>
    <t>7.4.3</t>
  </si>
  <si>
    <t>iii) Deck</t>
  </si>
  <si>
    <t>7.4.4</t>
  </si>
  <si>
    <t xml:space="preserve">    iv) Piers</t>
  </si>
  <si>
    <t>7.4.5</t>
  </si>
  <si>
    <t xml:space="preserve">    v) Deep Beams</t>
  </si>
  <si>
    <t>Manufacturing precast concrete members:</t>
  </si>
  <si>
    <t>7.4.6</t>
  </si>
  <si>
    <t xml:space="preserve"> .i) Manufacture  precast concrete pipe supports as per Dwg No. 13247-02/S/003/A &amp; R015/A</t>
  </si>
  <si>
    <t>ii) Manufacture  precast  concrete deck cover slabs (planks) as Dwg No. 13247-02/S/017/A &amp; R003/A</t>
  </si>
  <si>
    <t xml:space="preserve">iii) Manufacture  precast  concrete re-entry chamber cover slabs  as Dwg per No.13247-02/S/017/A </t>
  </si>
  <si>
    <t>a) Type A</t>
  </si>
  <si>
    <t>b) Type A'</t>
  </si>
  <si>
    <t>c) Type A"</t>
  </si>
  <si>
    <t>d) Type B</t>
  </si>
  <si>
    <t>e) Type B'</t>
  </si>
  <si>
    <t>f) Type C</t>
  </si>
  <si>
    <t>g) Type D</t>
  </si>
  <si>
    <t>h) Type E</t>
  </si>
  <si>
    <t>i) Type F</t>
  </si>
  <si>
    <t>Transporting and erecting precast concrete members</t>
  </si>
  <si>
    <t>a) Concrete  pipe supports in position as per Dwg No. 13247-02/S/003/A, 001 &amp; 002   approx. mass =2.5 tonnes</t>
  </si>
  <si>
    <t>b) Deck cover slabs (planks) to final position per Dwg No. 13247-02/S/004/A, 001 &amp; 002 approx. mass =1.42 tonnes</t>
  </si>
  <si>
    <t>c) Re-entry  chamber cover slabs to final position per Dwg No. 13247-02/S017/A  approx. mass =2.0 tonnes</t>
  </si>
  <si>
    <t>d) Re-entry chamber  precast  concrete  cover slabs as Dwg No.13247-02/S017/A  approx. mass =2.8 tonnes</t>
  </si>
  <si>
    <t>NO-FINES CONCRETE, JOINTS, BEARINGS, BOLT GROUPS FOR ELECTRIFICATION, AND PARAPETS AND DRAINAGE FOR STRUCTURES (Section 6600)</t>
  </si>
  <si>
    <t>Filled joints:</t>
  </si>
  <si>
    <t>7.5.1</t>
  </si>
  <si>
    <t xml:space="preserve">  i) Expansion joints filled with 20mm closed cell polystyrene and 20x20mm approved  joint sealant as detailed on drawing No. 13247-02/S/004/A</t>
  </si>
  <si>
    <t>ii) Expansion joints filled with 74mm closed cell polystyrene as detailed on drawing No. 13247-02/S/004/A</t>
  </si>
  <si>
    <t>Sealing joints with:</t>
  </si>
  <si>
    <t>7.5.2</t>
  </si>
  <si>
    <t>a) Sealant:</t>
  </si>
  <si>
    <t xml:space="preserve"> 20x20mm approved joint sealant as detailed on drawing No. 13247-02/S/004/A</t>
  </si>
  <si>
    <t>Proprietary bearings:</t>
  </si>
  <si>
    <t>7.5.3</t>
  </si>
  <si>
    <t>a) Supply and construct  403074: 400x300x74 Bearings Pad to detail as per dwg No. 13247-02/S/004/A</t>
  </si>
  <si>
    <t>B66.14</t>
  </si>
  <si>
    <t>Dowels/guides to pipe supports</t>
  </si>
  <si>
    <t>a) Supply and install 420 mm Long x Y20 dowel bars as per Dwg No. 13247-02/S/003/A  &amp; R002/A</t>
  </si>
  <si>
    <t>Drainage pipes and weep holes:</t>
  </si>
  <si>
    <t>7.5.4</t>
  </si>
  <si>
    <t>a) Drainage pipes</t>
  </si>
  <si>
    <t>i)  110 mm dia uPVC pipes  to detail as per dwg No. 13247-02/S/003/A</t>
  </si>
  <si>
    <t xml:space="preserve">No </t>
  </si>
  <si>
    <t>B66.32</t>
  </si>
  <si>
    <t>Accessories to detail given on dwg no. 13247-02/S/004/A</t>
  </si>
  <si>
    <t>7.5.5</t>
  </si>
  <si>
    <t>a) Precast concrete manhole cover and frame to typical deck access detail</t>
  </si>
  <si>
    <t>7.5.6</t>
  </si>
  <si>
    <t>b) Step iron to typical deck access detail</t>
  </si>
  <si>
    <t xml:space="preserve">c) Supply and  Install cradle liners and steel straps with brackets including bolts sets as per Dwg No. 13247-02/S/003/A  </t>
  </si>
  <si>
    <t>GABIONS (Section 5200)</t>
  </si>
  <si>
    <t>7.8.1</t>
  </si>
  <si>
    <t>Surface preparations for bedding of gabions</t>
  </si>
  <si>
    <t xml:space="preserve">Gabions - Galvanised and PVC coated baskets, made with hexagonal woven (double twisted) wire mesh type 80. Steel wire to be heavily galvanised to class A with zinc alloy coated wire according to SANS 1580. </t>
  </si>
  <si>
    <t>7.8.2</t>
  </si>
  <si>
    <t xml:space="preserve">     (i) 3.0 x 1.0 x 1.0 m with 2.7 mm diameter mesh wire</t>
  </si>
  <si>
    <t>7.8.3</t>
  </si>
  <si>
    <t xml:space="preserve">     (ii) 3.0 x 1.5 x 1.0 m with 2.7 mm diameter mesh wire</t>
  </si>
  <si>
    <t>7.8.4</t>
  </si>
  <si>
    <t xml:space="preserve">     (iii) 3.0 x 2.0 x 1.0 m with 2.7 mm diameter mesh wire</t>
  </si>
  <si>
    <t>7.8.5</t>
  </si>
  <si>
    <t xml:space="preserve">     (iv) 2.0 x 1.0 x 1.0 m with 2.7 mm diameter mesh wire</t>
  </si>
  <si>
    <t>7.8.6</t>
  </si>
  <si>
    <t xml:space="preserve">     (v) 2.0 x 1.5 x 1.0 m with 2.7 mm diameter mesh wire</t>
  </si>
  <si>
    <t>7.8.7</t>
  </si>
  <si>
    <t xml:space="preserve">     (vi) 2.0 x 2.0 x 1.0 m with 2.7 mm diameter mesh wire</t>
  </si>
  <si>
    <t>7.8.8</t>
  </si>
  <si>
    <t xml:space="preserve">     (vii) 1.5 x 1.5 x 1.0 m with 2.7 mm diameter mesh wire</t>
  </si>
  <si>
    <t>7.8.9</t>
  </si>
  <si>
    <t xml:space="preserve">     (viii) 1.5 x 1.0 x 1.0 m with 2.7 mm diameter mesh wire</t>
  </si>
  <si>
    <t>7.8.10</t>
  </si>
  <si>
    <t>Geotextile- as per detail</t>
  </si>
  <si>
    <t>SECTION 8: ELECTRICAL AND SECURITY</t>
  </si>
  <si>
    <t>ELE - PTA</t>
  </si>
  <si>
    <t>SECURITY INSTALLATION</t>
  </si>
  <si>
    <t xml:space="preserve">ELE - PTB - 1,1 </t>
  </si>
  <si>
    <t>CCTV - Cameras</t>
  </si>
  <si>
    <t>8.1.1</t>
  </si>
  <si>
    <t>ELE - PTB - 1,2</t>
  </si>
  <si>
    <t>Outdoor Infrared IP bullet 720p IP66 AVF SMB PKG</t>
  </si>
  <si>
    <t>8.1.2</t>
  </si>
  <si>
    <t>ELE - PTB - 1,3</t>
  </si>
  <si>
    <t>AUTODOME PTZ 5000 HD 1080P 30X PEND CL OUT</t>
  </si>
  <si>
    <t>8.1.3</t>
  </si>
  <si>
    <t>ELE - PTB - 1,4</t>
  </si>
  <si>
    <t>PTZ Pole Mount Bracket</t>
  </si>
  <si>
    <t>8.1.4</t>
  </si>
  <si>
    <t>ELEC - PT2 - 25 (i)</t>
  </si>
  <si>
    <t>5m Pole</t>
  </si>
  <si>
    <t xml:space="preserve">Control/Server Room </t>
  </si>
  <si>
    <t>8.1.5</t>
  </si>
  <si>
    <t>ELE - PTC - 2,01,3</t>
  </si>
  <si>
    <t>27U Cabinet - 27U 600 X 1000 Cabinet incl F-27U 600 X 1000 Floor standing Cabinet including Fans and Power Black</t>
  </si>
  <si>
    <t>8.1.6</t>
  </si>
  <si>
    <t>Standard Application Server (WW)</t>
  </si>
  <si>
    <t>8.1.7</t>
  </si>
  <si>
    <t>ELE - PTB - 1,8</t>
  </si>
  <si>
    <t xml:space="preserve">DIVAR IP 6000 2U 2x4TB (R2) Storage </t>
  </si>
  <si>
    <t>8.1.8</t>
  </si>
  <si>
    <t>Professional Base Licence</t>
  </si>
  <si>
    <t>8.1.9</t>
  </si>
  <si>
    <t xml:space="preserve">BVMS Professional 7.5 Workstation expansion Licence </t>
  </si>
  <si>
    <t>8.1.10</t>
  </si>
  <si>
    <t>ELE - PTB - 1,5</t>
  </si>
  <si>
    <t xml:space="preserve">24" Class Full HD IPS LED Monitor </t>
  </si>
  <si>
    <t>8.1.11</t>
  </si>
  <si>
    <t>1.5M HDMI MALE - HDMI MALE CABLE</t>
  </si>
  <si>
    <t>8.1.12</t>
  </si>
  <si>
    <t>Dual screen Video Display Controller</t>
  </si>
  <si>
    <t>8.1.13</t>
  </si>
  <si>
    <t>PC server with Windows&amp; Pro Screen Keyboard and Mouse</t>
  </si>
  <si>
    <t>8.1.14</t>
  </si>
  <si>
    <t>ELE - PTB - 1,7</t>
  </si>
  <si>
    <t>Keyboard Controller INTUIKEY DIGITAL KEYBOARD W/ LCD FOR USE WITH DIVAR DVR AND SYSTEM 4 MULTIPLEXERS.</t>
  </si>
  <si>
    <t>8.1.15</t>
  </si>
  <si>
    <t>PSU (220-240VAC/15VDC, 600MA, 50/60HZ)</t>
  </si>
  <si>
    <t>8.1.16</t>
  </si>
  <si>
    <t>DATANET UTP CAT6 SOLID GREY</t>
  </si>
  <si>
    <t>8.1.17</t>
  </si>
  <si>
    <t>RJ45 CAT 6 Connector (Shielded)</t>
  </si>
  <si>
    <t>8.1.18</t>
  </si>
  <si>
    <t>Weather-boots for RJ45 6mm FLT</t>
  </si>
  <si>
    <t xml:space="preserve">Control Room - Security Office  </t>
  </si>
  <si>
    <t>8.1.19</t>
  </si>
  <si>
    <t>8.1.20</t>
  </si>
  <si>
    <t xml:space="preserve">PC server with Windows&amp; Pro Screen Keyboard and Mouse </t>
  </si>
  <si>
    <t xml:space="preserve">Network Field Equipment CCTV </t>
  </si>
  <si>
    <t>8.1.21</t>
  </si>
  <si>
    <t>9U Wall box, Swing Frame, 600mm Deep, Black</t>
  </si>
  <si>
    <t>8.1.22</t>
  </si>
  <si>
    <t>X1026P WEB MANAGED, 24X 1GBE AND 2X 1GBE SFP POE</t>
  </si>
  <si>
    <t>8.1.23</t>
  </si>
  <si>
    <t>ELE - PTB - 1,6</t>
  </si>
  <si>
    <t>Fibre Gbix for Switch</t>
  </si>
  <si>
    <t>8.1.24</t>
  </si>
  <si>
    <t>8.1.25</t>
  </si>
  <si>
    <t>8.1.26</t>
  </si>
  <si>
    <t>8.1.27</t>
  </si>
  <si>
    <t>ELE - PTB - 1,9</t>
  </si>
  <si>
    <t>Fibre cable and accessories per meter</t>
  </si>
  <si>
    <t>8.1.28</t>
  </si>
  <si>
    <t>Fibre Fusion splicing and accessories per splice</t>
  </si>
  <si>
    <t>Trunking</t>
  </si>
  <si>
    <t>8.1.29</t>
  </si>
  <si>
    <t>TRUNKING - YT5 40 x 40 / 3m</t>
  </si>
  <si>
    <t>8.1.30</t>
  </si>
  <si>
    <t>PVC - 40 x 40 Internal Corner - White</t>
  </si>
  <si>
    <t>8.1.31</t>
  </si>
  <si>
    <t>PVC - 40 x 40 Terminal End - White</t>
  </si>
  <si>
    <t>8.1.32</t>
  </si>
  <si>
    <t>PVC - 40 x 40 End Cap - White</t>
  </si>
  <si>
    <t>8.1.33</t>
  </si>
  <si>
    <t>Sprag 20mm</t>
  </si>
  <si>
    <t>8.1.34</t>
  </si>
  <si>
    <t>ELE - PTB - 1,12</t>
  </si>
  <si>
    <t>Labour and Commissioning</t>
  </si>
  <si>
    <t>Hour</t>
  </si>
  <si>
    <t>ELEC - V1A</t>
  </si>
  <si>
    <t>ELECTRICAL INSTALLATION</t>
  </si>
  <si>
    <t>ELEC PT2 - 7.3</t>
  </si>
  <si>
    <t>LUMINAIRES</t>
  </si>
  <si>
    <t>Supply,  install and connect luminaires mounted as specified, complete with lamps, control gear and all accessories:</t>
  </si>
  <si>
    <t>48W LED post top light fitting on 5m mounting height, complete with high impact acrylic diffuser</t>
  </si>
  <si>
    <t>70W High Pressure top light fitting on 3m mounting height, complete with high impact acrylic diffuser</t>
  </si>
  <si>
    <t>ELEC - PT2 - 7.2</t>
  </si>
  <si>
    <t>CABLES AND TERMINATIONS</t>
  </si>
  <si>
    <t>The supply, delivery and installation of (but excluding trenching, terminations, joints and cable supports) for the following PVC /SWA/PVC 600/1000V Copper Cables</t>
  </si>
  <si>
    <t xml:space="preserve">6 mm² 4-core PVC/SWA/PVC Cable          </t>
  </si>
  <si>
    <t xml:space="preserve">4 mm²  Bare Copper Earth Wire     </t>
  </si>
  <si>
    <t>8.2.4</t>
  </si>
  <si>
    <t xml:space="preserve">6 mm² 4-core PVC/SWA/PVC Cable Terminations   </t>
  </si>
  <si>
    <t>8.2.5</t>
  </si>
  <si>
    <t>4 mm²  Bare Copper Earth Wire Terminations</t>
  </si>
  <si>
    <t>ELEC - PT1 - 10</t>
  </si>
  <si>
    <t>SLEEVES</t>
  </si>
  <si>
    <t>Supply and installation of PVC sleeves complete with all accessories including couplings, bending and fixings as specified:</t>
  </si>
  <si>
    <t>8.2.6</t>
  </si>
  <si>
    <t>ELEC - PT1 - 10,2</t>
  </si>
  <si>
    <t>50mm diameter PVC sleeves for electrical/electronic services</t>
  </si>
  <si>
    <t>8.2.7</t>
  </si>
  <si>
    <t>110mm diameter PVC sleeves for electrical/electronic  services</t>
  </si>
  <si>
    <t>ELEC - PT1 - 8</t>
  </si>
  <si>
    <t>Cable Trenching</t>
  </si>
  <si>
    <t>Excavations of trenches and levelling bottom and bedding in sifted ground. Backfilling compacting and making good of surface. Trenching of minimum of 450mm width and depth of 600mm</t>
  </si>
  <si>
    <t>ELEC - PT1 - 8,1</t>
  </si>
  <si>
    <t>In soft rock</t>
  </si>
  <si>
    <r>
      <t>m</t>
    </r>
    <r>
      <rPr>
        <vertAlign val="superscript"/>
        <sz val="11"/>
        <rFont val="Arial"/>
        <family val="2"/>
      </rPr>
      <t>2</t>
    </r>
  </si>
  <si>
    <t>In hard rock</t>
  </si>
  <si>
    <t>Backfilling</t>
  </si>
  <si>
    <t/>
  </si>
  <si>
    <t>Danger tape</t>
  </si>
  <si>
    <t>Manholes</t>
  </si>
  <si>
    <t>8.2.12</t>
  </si>
  <si>
    <t>Supply and install in ground 800mmx800mmx600mm deep manhole complete with steel cover to dwgs</t>
  </si>
  <si>
    <t>ELEC - PT2 - 21</t>
  </si>
  <si>
    <t>Transformers - pole mounted</t>
  </si>
  <si>
    <t xml:space="preserve">Supply and Installation of new transformers on an appropriate structure and secure as required including the termination of cables and conductors, the provision of suitable lugs &amp; all accessories.  </t>
  </si>
  <si>
    <t>ELEC - PT2  - 21.1</t>
  </si>
  <si>
    <t>NEW Transformer 50 Kva, 11kV/415V</t>
  </si>
  <si>
    <t>Medium Voltage Surge Arrestors</t>
  </si>
  <si>
    <t>Supply and install the following surge arrestors, complete with galvanised steel mounting brackets for securing the surge arrestor, nuts, bolts, washers and lock washers as specified. Secure the surge arrestors and brackets to the transformer as specified including the termination of conductors. Discharge current 10kA.</t>
  </si>
  <si>
    <t>ELEC - PT2  - 21.5</t>
  </si>
  <si>
    <t>11V/22Kv, MCOV 19.2kV Surge arrestor, 31mm/kV, inland.</t>
  </si>
  <si>
    <t>Medium Voltage Sectionalisers and Links</t>
  </si>
  <si>
    <t>Supply and install link isolators as detailed including the installation of crossarm brackets and the termination of conductors and including the drilling of holes in wooden poles as required.  15K fused links.</t>
  </si>
  <si>
    <t>ELEC - PT2 - 21.4</t>
  </si>
  <si>
    <t>Fused Links, Single Pole (2.5m X-arm)</t>
  </si>
  <si>
    <t>Neutral Surge Arrestor</t>
  </si>
  <si>
    <t>Supply and install a LV surge arrestor including lugs and galvanised bolts</t>
  </si>
  <si>
    <t>ELEC - PT2 - 21.5</t>
  </si>
  <si>
    <t>6kV, 10kA Surge Arrestor</t>
  </si>
  <si>
    <t>ELEC - PT2 - 23</t>
  </si>
  <si>
    <t>Transformer &amp; Equipment Earthing</t>
  </si>
  <si>
    <t xml:space="preserve">Supply and install all materials for the complete earthing of transformer structures for ABC networks as specified. Included in the rate shall be all required spikes, insulated copper conductor, galvanised conduits, staples, bare copper, excavations, backfilling, etc. The rate shall allow for all required MV earth electrodes, consisting of four earth spikes in accordance with the Distribution specifications.  </t>
  </si>
  <si>
    <t>8.3.5</t>
  </si>
  <si>
    <t>ELEC - PT2 - 23.1.3</t>
  </si>
  <si>
    <t>MV Earth</t>
  </si>
  <si>
    <t>ELEC - PT2 - 7.1</t>
  </si>
  <si>
    <t>Conductor</t>
  </si>
  <si>
    <t>Take delivery off, safely store on sealed drums with ends adequately secured and transport to site conductor as specified. String conductor as specified including splices, jumper conductor ties, strain clamps, suspension clamps, tensioning, sagging, etc.</t>
  </si>
  <si>
    <t>8.3.6</t>
  </si>
  <si>
    <t>ELEC - PT2 - 21,3</t>
  </si>
  <si>
    <t>ACSR Hare - 3 Phase - Conductor length</t>
  </si>
  <si>
    <t>Poles and Crossarms</t>
  </si>
  <si>
    <t>Recieve and safely store the following poles. Transport to site of works and install pole in excavated hole, including cutting and scafing, kicking blocks, bonding, treating, etc. Excavations and compaction are measured elsewhere.</t>
  </si>
  <si>
    <t>8.3.7</t>
  </si>
  <si>
    <t>ELEC - PT2 - 26,2</t>
  </si>
  <si>
    <t xml:space="preserve">9m Pole, 140-159mm top diameter </t>
  </si>
  <si>
    <t>MV STRUCTURES</t>
  </si>
  <si>
    <t xml:space="preserve">Supply and install all material as specified for the construction of the following MV structures. Including bonding of hardware and earthing. All excavations, poles, crossarms and stays are measured elsewhere.  </t>
  </si>
  <si>
    <t>8.3.8</t>
  </si>
  <si>
    <t>ELEC - PT2 - 26,1</t>
  </si>
  <si>
    <t>Transformer -2-pole platform mounted</t>
  </si>
  <si>
    <t>8.3.9</t>
  </si>
  <si>
    <t>ELEC - PT2 - 27 (i)</t>
  </si>
  <si>
    <t xml:space="preserve">3 Phase - Vertical (600mm spacing) - Strain – Small(1°-30°) Deviation </t>
  </si>
  <si>
    <t>ELEC - PT2 - 28</t>
  </si>
  <si>
    <t xml:space="preserve">MV Test (per transformer installation)  </t>
  </si>
  <si>
    <t>Recieve, off load and install the following wooden cross arms.</t>
  </si>
  <si>
    <t>ELEC - PT2 - 27 (iii)</t>
  </si>
  <si>
    <t>2.5m, 140-159mm Diameter</t>
  </si>
  <si>
    <t>Stays, Flying Stays and Anti-Climbing Devices</t>
  </si>
  <si>
    <t>The following stays shall be in accordance with the specification and shall include a stay plate</t>
  </si>
  <si>
    <t>8.3.12</t>
  </si>
  <si>
    <t>ELEC - PT2 - 22.2</t>
  </si>
  <si>
    <t xml:space="preserve">MV Stay </t>
  </si>
  <si>
    <t>ELEC - PT1 - 3</t>
  </si>
  <si>
    <t>Excavations and Compaction</t>
  </si>
  <si>
    <t>Determination of pole positions, excavate, and supply a mechanical boring device if required. The rate shall include backfilling, compaction to 93% MOD AASHTO density, and where necessary the supply and transportation of suitable ground as may be required to receive the desired compaction, except where cement is specified.  Any damage to existing services shall be made good by the Contractor at his own expense and to the approval or the PM(C).</t>
  </si>
  <si>
    <t>8.3.13</t>
  </si>
  <si>
    <t>Hole for 9m pole - 1.5m deep</t>
  </si>
  <si>
    <t>8.3.14</t>
  </si>
  <si>
    <t>ELEC - PT2 - 25 (iii)</t>
  </si>
  <si>
    <t>Hole for MV stay - 1.5m deep</t>
  </si>
  <si>
    <t>ELEC - PT2 -24</t>
  </si>
  <si>
    <t>Pole Labels</t>
  </si>
  <si>
    <t>Supply and install labels of all equipments in accordance with the specifications including the provision of all fixing materials.  Allow for pick-up, loading/offloading, transport to site.   Labels to the city power Standards.  Dynatape, masking tape or Hand written with permanent marker type labels are not to be considered for operational labelling under any circumstances.</t>
  </si>
  <si>
    <t xml:space="preserve">Equipment labels </t>
  </si>
  <si>
    <t>General Items</t>
  </si>
  <si>
    <t>Supply and Install Anti-Climbing Devices as per the latest Standards.</t>
  </si>
  <si>
    <t xml:space="preserve">Anti-Climbing Device.  Including the removal of existing spikes.  Galvanised wire. Install on trfr strs, struts, parallel MV stay wires, recloser str, OOL trfr strs, etc, structures where meter boxes or equipment is installed &lt;2m above ground, any str having cable secured by means of strapping &lt;0.5m apart, any climbable pole str, apparatus etc </t>
  </si>
  <si>
    <t>per str</t>
  </si>
  <si>
    <t>ELEC - PT1 - 5</t>
  </si>
  <si>
    <t>LV Installation</t>
  </si>
  <si>
    <t>Supply and install the following Distribution Boards complete with all switchgear, accessories as specified on the schematic layouts, all fitted in the factory and tested, including delivery to site and off-loading in accordance with the single lines.: (refer to Dwg No 13247-02/E/ELEC/712)</t>
  </si>
  <si>
    <t>8.3.15</t>
  </si>
  <si>
    <t>Main kiosk</t>
  </si>
  <si>
    <t>8.3.16</t>
  </si>
  <si>
    <t>EK 1</t>
  </si>
  <si>
    <t>ELEC - PT2 - 7,2</t>
  </si>
  <si>
    <t>Cables and Terminations</t>
  </si>
  <si>
    <t>8.3.17</t>
  </si>
  <si>
    <t>ELEC - PT1 4,5</t>
  </si>
  <si>
    <t>16mm 4core cu cable</t>
  </si>
  <si>
    <t>8.3.18</t>
  </si>
  <si>
    <t>16mm 4core cu cable termination</t>
  </si>
  <si>
    <t>8.3.19</t>
  </si>
  <si>
    <t>10mm BCEW</t>
  </si>
  <si>
    <t>8.3.20</t>
  </si>
  <si>
    <t>10mm BCEW termination</t>
  </si>
  <si>
    <t>Guard House</t>
  </si>
  <si>
    <t>8.4.1</t>
  </si>
  <si>
    <t>Supply and install prefebricated 5m L x 3m W guard house structure complete with toilet, windows Installed on a 150mm thick slab.</t>
  </si>
  <si>
    <t>Fencing</t>
  </si>
  <si>
    <t>8.5.1</t>
  </si>
  <si>
    <t>PSMM 8.6.1</t>
  </si>
  <si>
    <t>Supply and install 1.8-metre-high clear view fence panels equivalent or similar to clear view fence on posts at positions depicted in plan on drawing No. 13247-02/C/SEW/300-D</t>
  </si>
  <si>
    <t>8.5.2</t>
  </si>
  <si>
    <t>Supply and install 4-metre-wide Double Leaf Gates 1.8metre-high security locks</t>
  </si>
  <si>
    <t>8.5.3</t>
  </si>
  <si>
    <t>Extra over items 8.5.1 &amp; 8.5.2 for supply and installing 730mm high ripper blade  concertina coil anti-scale topping or similar approved</t>
  </si>
  <si>
    <t>SANS 1200 A 8.5</t>
  </si>
  <si>
    <t>Provisionary Sums</t>
  </si>
  <si>
    <t>8.9.1</t>
  </si>
  <si>
    <t xml:space="preserve"> City Power design </t>
  </si>
  <si>
    <t>8.9.2</t>
  </si>
  <si>
    <t>50KVA (80A)  Connection Fee</t>
  </si>
  <si>
    <t>8.9.3</t>
  </si>
  <si>
    <t>Overheads, charges and profit on items 8.9.1 &amp; 8.9.2</t>
  </si>
  <si>
    <t xml:space="preserve">Contract: JW14455
                       DIEPSLOOT SEWAGE AQUEDUCT: BILL No.1 (BRIDGE 1) 
Volume 1: Tender and Contract
SUMMARY </t>
  </si>
  <si>
    <t>SUMMARY OF BILL OF QUANTITIES</t>
  </si>
  <si>
    <t>Engineering Estimate</t>
  </si>
  <si>
    <t>Sub-Contractor</t>
  </si>
  <si>
    <t>SECTION</t>
  </si>
  <si>
    <t>SECTION 2</t>
  </si>
  <si>
    <t xml:space="preserve">SITE CLEARANCE </t>
  </si>
  <si>
    <t>R</t>
  </si>
  <si>
    <t>SECTION 3</t>
  </si>
  <si>
    <t>MEDIUM PRESSURE PIPELINE</t>
  </si>
  <si>
    <t>SECTION 4</t>
  </si>
  <si>
    <t>DIVERSION AND RE-ENTRY CHAMBERS</t>
  </si>
  <si>
    <t>SECTION 5</t>
  </si>
  <si>
    <t>COMMISION / DE-COMMISION BYPASS</t>
  </si>
  <si>
    <t>SECTION 6</t>
  </si>
  <si>
    <t>REPAIRS ON BRIDGE DECK, HANDRAILS AND SEWER CONCRETE PIPELINE</t>
  </si>
  <si>
    <t>SECTION 7</t>
  </si>
  <si>
    <t>DIVERSION BRIDGE</t>
  </si>
  <si>
    <t>SECTION 8</t>
  </si>
  <si>
    <t>ELECTRICAL AND SECURITY</t>
  </si>
  <si>
    <t xml:space="preserve">TOTAL TO TENDER SUMMARY </t>
  </si>
  <si>
    <t>Dealing with traffic and maintain road (or accommodation of traffic)</t>
  </si>
  <si>
    <t xml:space="preserve">CONTRACT NUMBER:  JW14455  </t>
  </si>
  <si>
    <t>DIEPSLOOT SEWAGE  AQUEDUCT:  BILL No 2 (BRIDGE 2)</t>
  </si>
  <si>
    <t>m³.km</t>
  </si>
  <si>
    <t xml:space="preserve">CONTRACT NUMBER: JW14455 </t>
  </si>
  <si>
    <t>i) From other necessary excavations</t>
  </si>
  <si>
    <t xml:space="preserve">ii) From commercial sources </t>
  </si>
  <si>
    <t xml:space="preserve"> PSL 8.2.16</t>
  </si>
  <si>
    <t xml:space="preserve">Collect from supplier and deliver to site (50 km  distance one-way)  6 m length(2.77 tonnes each) x 2100mm diameter GRP PN 6  </t>
  </si>
  <si>
    <t xml:space="preserve"> PSL 8.2.17</t>
  </si>
  <si>
    <t xml:space="preserve">Handle, lay, joint, bed and test GRP pipes supplied  in item 3.2.2 complete with couplings. </t>
  </si>
  <si>
    <t xml:space="preserve">2100mm diameter GRP PN 6  </t>
  </si>
  <si>
    <t>b) Extra over items 3.2.3 above for:</t>
  </si>
  <si>
    <t>Replacement of damaged pipe rubber seals. The rate shall include the cost to supply, remove and replace the damaged rubber seal with the new seal.</t>
  </si>
  <si>
    <t>Prov/Sum</t>
  </si>
  <si>
    <t>Payment of 20% of cost of GRP PN 6  to Flowtite (For 348m of GRP from the Employer)</t>
  </si>
  <si>
    <t>Percentage adjustment to item 3.2.3</t>
  </si>
  <si>
    <t>a) Hydraulic pressure testing of constructed GRP between CH640 - CH940 according to the manufacturer's guideliness and specifications and provision of report to the Employer's Agent.</t>
  </si>
  <si>
    <t>LEAK REPAIRS TO CONSTRUCTED GRP SECTION (CH640 -CH940)</t>
  </si>
  <si>
    <t>The rate shall cover the cost to excavate in all materials for the trench, locate and repairs leaks, re-test, backfill, compact and dispose of surplus /unsuitable material. All labour, plant, material, equipment and overheads shall be included within activities.</t>
  </si>
  <si>
    <t>(a) 2100mm diameter 0.2-30 deg. GRP elbow</t>
  </si>
  <si>
    <t>(b) 2100mm diameter 31-60 deg. GRP elbow</t>
  </si>
  <si>
    <t>(c ) 2100mm diameter 61-90 deg. GRP elbow</t>
  </si>
  <si>
    <t>(d) 2100mm diameter x 160mm GRP scour tee as per detail on drawing no. 13247-02/C/SEW/308-02</t>
  </si>
  <si>
    <t>3.2.14</t>
  </si>
  <si>
    <t>(e) 2100 mm diameter steel Stub end flange adaptor as per detail  A on drawing no. 13247-02/C/SEW/306-02</t>
  </si>
  <si>
    <t>3.2.15</t>
  </si>
  <si>
    <t>(f) 1.0 m length x 2100 mm diameter single end flange(drilled to SANS 1123-250/3) GRP pipe as per detail on drawing no. 13247-02/C/SEW/306-02</t>
  </si>
  <si>
    <t>Extra-Over Item 3.2.7 for Specials complete with couplings.</t>
  </si>
  <si>
    <t>3.2.16</t>
  </si>
  <si>
    <t>a) 11.25° Bend</t>
  </si>
  <si>
    <t>3.2.17</t>
  </si>
  <si>
    <t>b) 22.50° Bend</t>
  </si>
  <si>
    <t>3.2.18</t>
  </si>
  <si>
    <t>3.2.19</t>
  </si>
  <si>
    <t>3.2.20</t>
  </si>
  <si>
    <t>f) 150mm diameter Gate valve, Fittings and pipework inside scour chamber as per detail on drawing no. 13247-02/C/SEW/308-02</t>
  </si>
  <si>
    <t>Thrust  &amp; Anchor blocks:</t>
  </si>
  <si>
    <t xml:space="preserve">1) Class 20 MPa/19 mm concrete </t>
  </si>
  <si>
    <t>2) Construct Anchor blocks Complete to the details on drawing no. 13247-02/S/018/A</t>
  </si>
  <si>
    <t>SANS1200L</t>
  </si>
  <si>
    <t>Scour valve chamber complete with pipe fitting and specials to detail as per drawing No. 13247-02/C/SEW/308-02</t>
  </si>
  <si>
    <t>Supply and install pump to drain diversion pipeline after completion of repair works.</t>
  </si>
  <si>
    <t>PSLD 8.2.1.1</t>
  </si>
  <si>
    <t>Temporary Raising of Existing Manholes to 2.5m height and dismantling as per Dwg No. 13247-02/C/SEW/309-02</t>
  </si>
  <si>
    <t>PSLD 8.2.1.2</t>
  </si>
  <si>
    <t>SANS 1200LG</t>
  </si>
  <si>
    <t>PIPE JACKING (Dwg No. 13247-02/C/SEW/305-03)</t>
  </si>
  <si>
    <t>Jacking Establishment</t>
  </si>
  <si>
    <t>3.7.1</t>
  </si>
  <si>
    <t>a) Fixed Charges</t>
  </si>
  <si>
    <t>3.7.2</t>
  </si>
  <si>
    <t>b) Time-related charges (period to be stated by the Contractor)</t>
  </si>
  <si>
    <t>3.7.3</t>
  </si>
  <si>
    <t>Supply and Install  3000 0D 100D In-Wall Joint Concrete Pipe sleeves by Pipe Jacking Method to accommodate 2100mm ID GRP pipes, Complete with excavations</t>
  </si>
  <si>
    <t>3.7.3.1</t>
  </si>
  <si>
    <t xml:space="preserve">E/O item 3.7.3 for installing  3000 0D 100D In-Wall Joint Concrete Pipe (from site storage) sleeves by Pipe Jacking Method to accommodate 2100mm ID GRP pipes, Complete with excavations.   </t>
  </si>
  <si>
    <t>3.7.3.2</t>
  </si>
  <si>
    <t>Payment of 20% (3000 0D 100D In-Wall Joint Concrete Pipe sleeves material to the Supplier)</t>
  </si>
  <si>
    <t>3.7.3.3</t>
  </si>
  <si>
    <t>Percentage adjustment to item 3.7.3.2 above for overheads, charges and profit</t>
  </si>
  <si>
    <t>3.7.4</t>
  </si>
  <si>
    <t>Extra-over item 3.2.1 for installing  2100 ID GRP PN 6 pipes in the jacked concrete pipe sleeve</t>
  </si>
  <si>
    <t>3.7.5</t>
  </si>
  <si>
    <t>Standing time for Pipe jacking crew and equipment.</t>
  </si>
  <si>
    <t>Hrs</t>
  </si>
  <si>
    <t>Extra-Over 3.7.3 for excavation in rock</t>
  </si>
  <si>
    <t>3.7.6</t>
  </si>
  <si>
    <t>a) using pneumatic tools or other techniques where blasting is not permitted</t>
  </si>
  <si>
    <t>Grouting of voids</t>
  </si>
  <si>
    <t>3.7.7</t>
  </si>
  <si>
    <t xml:space="preserve">Filling of cement/sand mix ration 1:2 plasticiser, to fill the void between the outer sleeve surface  with excavation face and between the GRP  pipe with annulus of the jacked pipe </t>
  </si>
  <si>
    <t>a) Provision and establishment of equipment on site and removal on completion</t>
  </si>
  <si>
    <t>b) Operation of equipment</t>
  </si>
  <si>
    <t>Days</t>
  </si>
  <si>
    <t>c) Materials used</t>
  </si>
  <si>
    <t>Backfill in an embankment on sewage diversion pipe at entry and exit chambers from imported fill compacted to 93% Mod AASHTO density as shown on drawing 13247-02/C/SEW/301-05</t>
  </si>
  <si>
    <t>Remove cover slabs over the entry/exit chambers, store and restore as required (6 No x  0.12 m tck x ( aver. 1.58 m x 2.9m, aver. 2.9 m x 2.3m &amp; 3.4mx1.5m)</t>
  </si>
  <si>
    <t>Design, supply and install 2.5m height adjustment watertight temporary panels to the diversion and entry chambers to accommodate additional required head as per concept on drawing number 13247-02/C/SEW/306-02</t>
  </si>
  <si>
    <t>Saw cut through existing concrete wall surface at the exit and re-entry chambers to create side weir as per detail on drawing No. 13247-02/C/SEW/306-02</t>
  </si>
  <si>
    <t>Break out and spoil saw-cut concrete wall section, mass concrete infill and precast U-sections</t>
  </si>
  <si>
    <t>Remove Precast U-sections from chamber and store at platform next to chamber</t>
  </si>
  <si>
    <t>Demolish 600 mm tck reinforced concrete wall, remove the embedded  1800 mm diam flange adaptors, spoil  rubble,  modify openings and install new a 2100mm diam flange adaptor ex Item 3.2.13  on exit and re-entry chambers as per dwg no. 13247-02/SEW/306-02</t>
  </si>
  <si>
    <t>Cast in-situ 30Mpa concrete stub with reinforcement as per detail in Dwg No. 13247-02/C/SEW/306-02</t>
  </si>
  <si>
    <t>Manufacture complete reinforced Precast U-sections as detailed in Dwg No. 13247-02/C/SEW/306-2 with 40MPa concrete to replace any broken sections(provisional)</t>
  </si>
  <si>
    <t>Erect Precast U-sections after completion of repair work to bridge or pipe line</t>
  </si>
  <si>
    <t>Complete design, fabricate, supply and install main steel sluice gates and diversion gates complete to concept detail as per dwg No.13247-02/C/306-2, including sewage control and diversion. Contractor's handling fee included in the P/Sum.</t>
  </si>
  <si>
    <t>CONTRACT NUMBER:JW14455</t>
  </si>
  <si>
    <t xml:space="preserve">Provide labour, plant and materials required to flush the diversion sewer with water and pump out the residual sewage from the diversion through the scour chamber </t>
  </si>
  <si>
    <t>Dismantle all temporary works associated with the operation of the siphon pipeline</t>
  </si>
  <si>
    <t>SECTION 6: REPAIRS ON BRIDGE, HANDRAILS AND SEWER CONCRETE PIPELINE</t>
  </si>
  <si>
    <t>SECTION 6: REPAIRS ON BRIDGE DECK, HANDRAILS AND SEWER CONCRETE PIPELINE</t>
  </si>
  <si>
    <t>e) Exceeding 30.0 m up to 40,0 m</t>
  </si>
  <si>
    <t>f) Exceeding 40.0 m up to 50,0 m</t>
  </si>
  <si>
    <t>g) Exceeding 50.0 m up to 60,0 m</t>
  </si>
  <si>
    <t>h) Exceeding 60.0 m up to 70,0 m</t>
  </si>
  <si>
    <t>Bridge Deck Joints</t>
  </si>
  <si>
    <t>Supply and seal expansion joints with approved bridge joint sealent</t>
  </si>
  <si>
    <t>6.1.2</t>
  </si>
  <si>
    <t>123.03c</t>
  </si>
  <si>
    <t>Supply and install angle irons and plates on  expansion joints</t>
  </si>
  <si>
    <t>ton</t>
  </si>
  <si>
    <t>6.1.3</t>
  </si>
  <si>
    <t xml:space="preserve">Assess and rehabilitate bridge and sewer pipe expansion joints </t>
  </si>
  <si>
    <t>Remove all existing rails and stanchions to waste.</t>
  </si>
  <si>
    <t>Supply and install 1.1 or 1.2m high concrete balustrades to manufacturer's specifications and details on Dwg No. 13247-02/S/018/A</t>
  </si>
  <si>
    <t>6.2.3</t>
  </si>
  <si>
    <t>Payment of Handrails (Stanchions and Balustrades) on Site to the Supplier</t>
  </si>
  <si>
    <t>Percentage adjustment to item 6.2.3 above</t>
  </si>
  <si>
    <t>6.2.4</t>
  </si>
  <si>
    <t>Install Handrails material supplied by the Employer and install 1.1 or 1.2m high concrete balustrades to manufacturer's specifications and details on Dwg No. 13247-02/S/018/A.</t>
  </si>
  <si>
    <t>Drain, flush sewer and hose down internal face of the concrete pipe using high pressure water jetting to allow for a clean working environment</t>
  </si>
  <si>
    <t>Establishment on site for sprayed concrete work</t>
  </si>
  <si>
    <t>Supply and install 50mm thick Polyurethane sprayed-in-place insulation foam bonded to pipe  per detail on dwg No.13247-02/C/SEW/306-02 or similar approved to manufacturer's specification</t>
  </si>
  <si>
    <t>CAT LADDER</t>
  </si>
  <si>
    <t>6.6.1</t>
  </si>
  <si>
    <t>Supply and erect patforms and cat ladder ( 2 per platform) sets  fixed to  the bridge deck to details on Dwg No.13247-02/S/018-A</t>
  </si>
  <si>
    <t>DIEPSLOOT SEWAGE AQUEDUCT:  BILL No 2 (BRIDGE 2)</t>
  </si>
  <si>
    <t xml:space="preserve">     (iii) Exceeding    4m      up to   6m</t>
  </si>
  <si>
    <t xml:space="preserve">     (iv) Exceeding    6m      up to   8m</t>
  </si>
  <si>
    <t>Allow for  inspection of installed anchors by design specialist</t>
  </si>
  <si>
    <t>Allow for intevention works instructed by  design specialist</t>
  </si>
  <si>
    <t>7.1.10</t>
  </si>
  <si>
    <t>B75.08</t>
  </si>
  <si>
    <t>Completing  existing anchor lock-in , thrust plate installation and recess grouting</t>
  </si>
  <si>
    <t xml:space="preserve"> .i) Manufacture  precast concrete pipe supports as per Dwg No. 13247-02/S/003/A &amp; R021/A</t>
  </si>
  <si>
    <t xml:space="preserve"> .ii) Supply and  Install cradle liners and steel straps with brackets including bolts sets as per Dwg No. 13247-
02/S/003/A  &amp; R021/A</t>
  </si>
  <si>
    <t>a) Concrete  pipe supports in position as per Dwg No. 13247-02/S/003/A    approx. mass =2.5 tonnes</t>
  </si>
  <si>
    <t>b) Deck cover slabs (planks) to final position per Dwg No. 13247-02/S/004/A approx. mass =1.42 tonnes</t>
  </si>
  <si>
    <t>a) Supply and install 420 mm Long x Y20 dowel bars as per Dwg No. 13247-02/S/003/A  &amp; R021/A</t>
  </si>
  <si>
    <t>a) Precast concrete manhole cover and frame. to typical deck access detail</t>
  </si>
  <si>
    <t>Supply and install in ground 800mmx800mmx600mm deep manhole complete with steel cover to dwgs.</t>
  </si>
  <si>
    <t>ELEC - PT2 - 21.1</t>
  </si>
  <si>
    <t>ELEC - PT2  - 26,1</t>
  </si>
  <si>
    <t>8.3.21</t>
  </si>
  <si>
    <t>Supply and install 1.8-metre-high clear view fence panels equivalent or similar to clear view fence on posts at positions depicted in plan on drawing No. 13247-02/C/SEW/301-5</t>
  </si>
  <si>
    <r>
      <t xml:space="preserve">Contract: JW14455
                       DIEPSLOOT SEWAGE AQUEDUCT: BILL No.2 (BRIDGE 2) 
Volume 1: Tender and Contract
</t>
    </r>
    <r>
      <rPr>
        <b/>
        <sz val="11"/>
        <color theme="1"/>
        <rFont val="Arial"/>
        <family val="2"/>
      </rPr>
      <t xml:space="preserve"> </t>
    </r>
    <r>
      <rPr>
        <b/>
        <sz val="12"/>
        <color theme="1"/>
        <rFont val="Arial"/>
        <family val="2"/>
      </rPr>
      <t>SUMMARY</t>
    </r>
  </si>
  <si>
    <t>DIEPSLOOT SEWAGE AQUEDUCT:  BILL No 3 (BRIDGE 3)</t>
  </si>
  <si>
    <t>Dismantle and remove to stockpile or disposal</t>
  </si>
  <si>
    <t>01) Pipelines not encased in concrete:</t>
  </si>
  <si>
    <t xml:space="preserve">i) Up to 500 mm dia          </t>
  </si>
  <si>
    <t xml:space="preserve">ii) Over  500 mm dia          </t>
  </si>
  <si>
    <t>Take down existing steel pallisade , hand rails and fences, stockpile and re-instate after construction works</t>
  </si>
  <si>
    <t>Remove, store, preserve and replant selected trees &amp; shrubs along the diversion pipeline</t>
  </si>
  <si>
    <t xml:space="preserve">PSC 8.2.16 </t>
  </si>
  <si>
    <t>Removal of man-made surfaces to stockpile or disposal</t>
  </si>
  <si>
    <t>i)       Tennis court surfaces and astro tuff</t>
  </si>
  <si>
    <r>
      <t>m</t>
    </r>
    <r>
      <rPr>
        <vertAlign val="superscript"/>
        <sz val="10"/>
        <color theme="1"/>
        <rFont val="Arial"/>
        <family val="2"/>
      </rPr>
      <t>2</t>
    </r>
  </si>
  <si>
    <t>ii)       Precast retaining blocks</t>
  </si>
  <si>
    <t>iii)       Grassing</t>
  </si>
  <si>
    <t xml:space="preserve">iv)  Concrete paving slabs (450 x 450mm)                                                 </t>
  </si>
  <si>
    <t xml:space="preserve">v)  Kerbs used to form stairs                                              </t>
  </si>
  <si>
    <t>i) Stormwater manholes and grid inlets on 600 mm diameter pipes</t>
  </si>
  <si>
    <t>ii) Up to 2.4 metre high x 230mm brick boundary wall</t>
  </si>
  <si>
    <t>iii) Up to 2.4 metre high steel palisade fence</t>
  </si>
  <si>
    <t>PSC8.2.15</t>
  </si>
  <si>
    <t>Break out Concrete or brickwork and make good</t>
  </si>
  <si>
    <t xml:space="preserve">a) Existing Concrete lined V-drain (apr. dimensions 1.1m deep x 2m wide) </t>
  </si>
  <si>
    <r>
      <t>m</t>
    </r>
    <r>
      <rPr>
        <vertAlign val="superscript"/>
        <sz val="10"/>
        <rFont val="Arial"/>
        <family val="2"/>
      </rPr>
      <t>3</t>
    </r>
    <r>
      <rPr>
        <sz val="10"/>
        <rFont val="Arial"/>
        <family val="2"/>
      </rPr>
      <t>/km</t>
    </r>
  </si>
  <si>
    <t xml:space="preserve">PSC 8.2.17 </t>
  </si>
  <si>
    <t>Backfilling and reinstatement of man-made surfaces</t>
  </si>
  <si>
    <t>2.1.10</t>
  </si>
  <si>
    <t>PSC 8.2.17.2 (a)</t>
  </si>
  <si>
    <t xml:space="preserve">Backfilling and reinstatement footways and Play courts </t>
  </si>
  <si>
    <t>i)       Grassing</t>
  </si>
  <si>
    <t xml:space="preserve">ii)  Concrete paving slabs (450 x 450mm)                                                 </t>
  </si>
  <si>
    <t xml:space="preserve">iii)  Kerbs used to form stairs                                              </t>
  </si>
  <si>
    <t>2.1.11</t>
  </si>
  <si>
    <t>PSC 8.2.17.2 (b)</t>
  </si>
  <si>
    <t>i)       Astro turf</t>
  </si>
  <si>
    <t>ii)	Tennis court surfacing</t>
  </si>
  <si>
    <t>2.1.12</t>
  </si>
  <si>
    <t xml:space="preserve">i) Reinstatement of  concrete  block retaining walls </t>
  </si>
  <si>
    <t>ii) Reinstatement of masonry dwarf walls</t>
  </si>
  <si>
    <t xml:space="preserve">iii) Reinstatement of the Concrete lined V-drain to original condition (apr. dimensions 1.1m deep x 2m wide) </t>
  </si>
  <si>
    <t>2.1.13</t>
  </si>
  <si>
    <t xml:space="preserve">Construct boundary wall complete per detail on Dwg No 13247-02/S019/A </t>
  </si>
  <si>
    <t xml:space="preserve">a) Excavate for restricted foundations, footings and pipe trenches in all materials and use for backfill or embankment or dispose (including shoring and/or bracing of trench sides): </t>
  </si>
  <si>
    <t xml:space="preserve">iv) Exceeding 5.0m </t>
  </si>
  <si>
    <t>b) Extra over items 2.2.1 to 2.2.5 incl. for, (Provisional as approved by the Engineer):</t>
  </si>
  <si>
    <t xml:space="preserve">PSDB8.3.1.2 </t>
  </si>
  <si>
    <t>Saw cut, remove and dispose of concrete (un-reinforced)</t>
  </si>
  <si>
    <t xml:space="preserve">PSDB8.3.1.3 </t>
  </si>
  <si>
    <t>Remove and temporarily store of paving block units</t>
  </si>
  <si>
    <t xml:space="preserve">PSDB8.3.1.5 </t>
  </si>
  <si>
    <t>Remove and temporarily store all types of kerbing</t>
  </si>
  <si>
    <t>2.2.12</t>
  </si>
  <si>
    <t>2.2.13</t>
  </si>
  <si>
    <t>2.2.14</t>
  </si>
  <si>
    <t>2.2.15</t>
  </si>
  <si>
    <r>
      <t xml:space="preserve">(d) 2100mm diameter x 160mm GRP scour tee as per detail on drawing no. </t>
    </r>
    <r>
      <rPr>
        <sz val="10"/>
        <rFont val="Arial"/>
        <family val="2"/>
      </rPr>
      <t>13247-02/C/SEW/308-02</t>
    </r>
  </si>
  <si>
    <r>
      <t xml:space="preserve">(e) 2100 mm diameter steel Stub end flange adaptor as per detail  A on drawing no. </t>
    </r>
    <r>
      <rPr>
        <sz val="10"/>
        <rFont val="Arial"/>
        <family val="2"/>
      </rPr>
      <t>13247-02/C/SEW/306-02</t>
    </r>
  </si>
  <si>
    <r>
      <t>(f) 1.0m m length x 2100 mm diameter GRP Flange Spigot Connector(drilled to SANS 1123-250/3)   as per detail on drawing no.</t>
    </r>
    <r>
      <rPr>
        <sz val="10"/>
        <rFont val="Arial"/>
        <family val="2"/>
      </rPr>
      <t xml:space="preserve"> 13247-02/C/SEW/306-02</t>
    </r>
  </si>
  <si>
    <r>
      <t xml:space="preserve">f) 150mm diameter Gate valve, Fittings and pipework inside scour chamber as per detail on drawing no. </t>
    </r>
    <r>
      <rPr>
        <sz val="10"/>
        <rFont val="Arial"/>
        <family val="2"/>
      </rPr>
      <t>13247-02/C/SEW/308-02</t>
    </r>
  </si>
  <si>
    <t>Thrust &amp; Anchor blocks:</t>
  </si>
  <si>
    <t xml:space="preserve">2) Class 25 MPa/19 mm concrete (Anchor  Blocks) as per Dwg No.13247-02/S019/A </t>
  </si>
  <si>
    <r>
      <t>Scour valve chamber complete with pipe fitting and specials to detail as per drawing No.</t>
    </r>
    <r>
      <rPr>
        <sz val="10"/>
        <rFont val="Arial"/>
        <family val="2"/>
      </rPr>
      <t xml:space="preserve"> 13247-02/C/SEW/308-02</t>
    </r>
  </si>
  <si>
    <t>De-establish pump installation on completion of works.</t>
  </si>
  <si>
    <r>
      <t xml:space="preserve">Temporary Raising of Existing Manholes to 2.5m height and dismantling as per Dwg No. </t>
    </r>
    <r>
      <rPr>
        <sz val="10"/>
        <rFont val="Arial"/>
        <family val="2"/>
      </rPr>
      <t>13247-02/C/SEW/309-02</t>
    </r>
  </si>
  <si>
    <t xml:space="preserve">b) Re-instatement of concrete, complete </t>
  </si>
  <si>
    <t xml:space="preserve">c) Re-instatement of bricks and pre-cast concrete  units, complete </t>
  </si>
  <si>
    <r>
      <t xml:space="preserve">Backfill in an embankment on sewage diversion pipe at entry and exit chambers from imported fill compacted to 93% Mod AASHTO density as shown on drawing </t>
    </r>
    <r>
      <rPr>
        <sz val="10"/>
        <rFont val="Arial"/>
        <family val="2"/>
      </rPr>
      <t>13247-02/C/SEW/312-A</t>
    </r>
  </si>
  <si>
    <t>SABS 1200 LE</t>
  </si>
  <si>
    <t>STORMWATER DRAINAGE</t>
  </si>
  <si>
    <t xml:space="preserve">Collect from stockpile and lay concrete pipe culverts on class B bedding </t>
  </si>
  <si>
    <t>3.8.1</t>
  </si>
  <si>
    <t xml:space="preserve">a) 600mm diameter </t>
  </si>
  <si>
    <t>3.8.2</t>
  </si>
  <si>
    <t>E/o item 3.8.1 for supplying &amp; laying new pipes</t>
  </si>
  <si>
    <t>Supply and install manholes and the like:</t>
  </si>
  <si>
    <t>3.8.3</t>
  </si>
  <si>
    <t>a) Brickwork Manholes shown on Dwg No 13247-02/C/SEW/309-2 standard depths 1.5 to 2 metres</t>
  </si>
  <si>
    <t>3.8.4</t>
  </si>
  <si>
    <t>b) Brickwork Grid-inlets  shown on Dwg No13247-02/C/SEW/309-2 standard depths 1.5 to 2 metres</t>
  </si>
  <si>
    <t>3.8.5</t>
  </si>
  <si>
    <t>c) Brickwork Field-inlets  shown on Dwg No 13247-02/C/SEW/309-2 standard depths 1.5 to 2 metres</t>
  </si>
  <si>
    <t>Design, supply and install 2.5m height adjustment watertight temporary panels  to the entry chamber to possible accommodate additional required head as per concept on  drawing number 13247-02/C/SEW/306-02</t>
  </si>
  <si>
    <r>
      <t xml:space="preserve">Cut opening   through existing concrete wall and make good surfaces  at the exit and re-entry chambers to create side weir as per detail on drawing </t>
    </r>
    <r>
      <rPr>
        <sz val="10"/>
        <rFont val="Arial"/>
        <family val="2"/>
      </rPr>
      <t>No</t>
    </r>
    <r>
      <rPr>
        <sz val="10"/>
        <color rgb="FFFF0000"/>
        <rFont val="Arial"/>
        <family val="2"/>
      </rPr>
      <t xml:space="preserve">. </t>
    </r>
    <r>
      <rPr>
        <sz val="10"/>
        <rFont val="Arial"/>
        <family val="2"/>
      </rPr>
      <t>13247-02/C/SEW/306-02</t>
    </r>
  </si>
  <si>
    <r>
      <t>Remove Precast U-sections from chamber and store at platform next to chamber (</t>
    </r>
    <r>
      <rPr>
        <sz val="10"/>
        <rFont val="Arial"/>
        <family val="2"/>
      </rPr>
      <t>approx.5.2 tonnes each</t>
    </r>
    <r>
      <rPr>
        <sz val="10"/>
        <color theme="1"/>
        <rFont val="Arial"/>
        <family val="2"/>
      </rPr>
      <t>)</t>
    </r>
  </si>
  <si>
    <r>
      <t xml:space="preserve">Demolish up to 600 mm tck reinforced concrete wall, remove the embedded  1800 mm diam flange adaptors, spoil  rubble,  modify openings and install new a 2100mm diam flange adaptor ex Item 3.2.7  on exit and re-entry chambers as per dwg </t>
    </r>
    <r>
      <rPr>
        <sz val="10"/>
        <rFont val="Arial"/>
        <family val="2"/>
      </rPr>
      <t>no. 13247-02/SEW/306-02</t>
    </r>
  </si>
  <si>
    <t>SANS 1200G 8.2</t>
  </si>
  <si>
    <r>
      <t xml:space="preserve">Cast in-situ 30Mpa concrete to steel stub area  with reinforcement as per detail in Dwg </t>
    </r>
    <r>
      <rPr>
        <sz val="10"/>
        <rFont val="Arial"/>
        <family val="2"/>
      </rPr>
      <t>No. 13247-02/C/SEW/306-02</t>
    </r>
  </si>
  <si>
    <r>
      <t xml:space="preserve"> Manufacture complete reinforced Precast U-sections as detailed in Dwg </t>
    </r>
    <r>
      <rPr>
        <sz val="10"/>
        <rFont val="Arial"/>
        <family val="2"/>
      </rPr>
      <t>No. 13247-02/C/SEW/306-02</t>
    </r>
    <r>
      <rPr>
        <sz val="10"/>
        <color theme="1"/>
        <rFont val="Arial"/>
        <family val="2"/>
      </rPr>
      <t xml:space="preserve"> with 40MPa concrete to replace  broken sections (provisional)</t>
    </r>
  </si>
  <si>
    <r>
      <t>Complete design, fabricate, supply and install main steel sluice gates and diversion gates complete to concept detail as per dwg</t>
    </r>
    <r>
      <rPr>
        <sz val="10"/>
        <rFont val="Arial"/>
        <family val="2"/>
      </rPr>
      <t xml:space="preserve"> No.13247-02/C/306-02</t>
    </r>
    <r>
      <rPr>
        <sz val="10"/>
        <color theme="1"/>
        <rFont val="Arial"/>
        <family val="2"/>
      </rPr>
      <t xml:space="preserve">, including sewage control and diversion </t>
    </r>
  </si>
  <si>
    <t xml:space="preserve">Supply and install 1.1 or 1.2m high concrete balustrades to manufacturer's specifications and details on Dwg No. 13247-02/S019/A </t>
  </si>
  <si>
    <r>
      <t>Drain, flush outfall sewer and hose down internal face of the concrete pipe using high pressure water jetting to allow for a clean and safe  working environment (8152 m</t>
    </r>
    <r>
      <rPr>
        <vertAlign val="superscript"/>
        <sz val="11"/>
        <rFont val="Arial"/>
        <family val="2"/>
      </rPr>
      <t>2</t>
    </r>
    <r>
      <rPr>
        <sz val="11"/>
        <rFont val="Arial"/>
        <family val="2"/>
      </rPr>
      <t xml:space="preserve"> face area)</t>
    </r>
  </si>
  <si>
    <t>Apply a  15mm thick sacrificial layer on the  internal pipe diameter (2750mm Ø) using 40MPa 100% Calcium Aluminate cementitious structural rehabilitation concrete or similar approved</t>
  </si>
  <si>
    <r>
      <t>Supply and install 50mm thick Polyurethane sprayed-in-place insulation foam bonded to pipe  per detail on dwg No.13247-02/C/SEW/306-02</t>
    </r>
    <r>
      <rPr>
        <sz val="11"/>
        <color rgb="FFFF0000"/>
        <rFont val="Arial"/>
        <family val="2"/>
      </rPr>
      <t xml:space="preserve"> </t>
    </r>
    <r>
      <rPr>
        <sz val="11"/>
        <rFont val="Arial"/>
        <family val="2"/>
      </rPr>
      <t>or similar approved to manufacturer's specification</t>
    </r>
  </si>
  <si>
    <t>ii) Using alluminium sheets to match existing</t>
  </si>
  <si>
    <t>Cat Ladders</t>
  </si>
  <si>
    <t xml:space="preserve">Supply and erect platform and cat ladders (2 per platform) fixed to the bridge deck to match existing ones per Dwg No. 13247-02/S019/A </t>
  </si>
  <si>
    <t>SECTION 7: BY-PASS SEWER BRIDGE</t>
  </si>
  <si>
    <t xml:space="preserve">     (iv) Exceeding   6m      up to   8m</t>
  </si>
  <si>
    <t>b)  Extra over subitem 7.1.1 for excavation in hard material irrespective of the depth</t>
  </si>
  <si>
    <t>Establishment on the Site for the drilling of holes for foundation anchors</t>
  </si>
  <si>
    <t xml:space="preserve">Moving to and setting up the equipment at each hole to be drilled </t>
  </si>
  <si>
    <t xml:space="preserve">Drilling of holes of: </t>
  </si>
  <si>
    <t>i) 115 mm dia for foundation dowels</t>
  </si>
  <si>
    <t>7.1.11</t>
  </si>
  <si>
    <t xml:space="preserve"> Grouting for anchor bars with Epoxy  30Mpa</t>
  </si>
  <si>
    <t>7.1.12</t>
  </si>
  <si>
    <t>Dowel Bars (Steel Tendons: yield strength of 950MPa)</t>
  </si>
  <si>
    <t>i) 36mm Diameter Galvanised Thread Bar 950 – 6m Long (Type C)</t>
  </si>
  <si>
    <t>ii) 50mm Diameter Galvanised Thread Bar 950 – 8m Long(Type B)</t>
  </si>
  <si>
    <t>iii) 50 mm Diameter Galvanised Thread Bar 950 –9m Long(Type A)</t>
  </si>
  <si>
    <t>7.1.13</t>
  </si>
  <si>
    <t xml:space="preserve">Allow for checks,  inpections and approvals  by specialist designer </t>
  </si>
  <si>
    <t>7.1.14</t>
  </si>
  <si>
    <t>B75.07</t>
  </si>
  <si>
    <t>Proof testing of selected anchors</t>
  </si>
  <si>
    <t>i) Type A Anchor</t>
  </si>
  <si>
    <t>ii) Type B Anchor</t>
  </si>
  <si>
    <t>iii) Type C Anchor</t>
  </si>
  <si>
    <t>iii) 450 mmx 450 mmx150mm thrust plate recesses on pier bases</t>
  </si>
  <si>
    <t>iv) Supply &amp; install 125 mm X 600mm length diameter sleeves to bases for anchor bars</t>
  </si>
  <si>
    <t>c) Smooth Finish (Class U3)</t>
  </si>
  <si>
    <t xml:space="preserve">    i) Pier Bearing Area</t>
  </si>
  <si>
    <t xml:space="preserve"> .i) Manufacture  precast concrete pipe supports as per Dwg No. 13247-02/S/010/A &amp; R013/A</t>
  </si>
  <si>
    <t>iii) Manufacture  precast  concrete deck cover slabs (planks) as Dwg No. 13247-02/S/011/A</t>
  </si>
  <si>
    <t>a) Concrete  pipe supports in position as per Dwg No. 13247-02/S/010/A   approx. mass =2.5 tonnes</t>
  </si>
  <si>
    <t>b) Deck cover slabs (planks) to final position per Dwg No. 13247-02/S/011/A approx. mass =1.42 tonnes</t>
  </si>
  <si>
    <t xml:space="preserve">  i) Expansion joints filled with 20mm closed cell polystyrene and 20x20mm approved  joint sealant as detailed on drawing No. 13247-02/S/011/A</t>
  </si>
  <si>
    <t>ii) Expansion joints filled with 74mm closed cell polystyrene as detailed on drawing No. 13247-02/S/011/A</t>
  </si>
  <si>
    <t xml:space="preserve"> 20x20mm approved joint sealant as detailed on drawing No. 13247-02/S/011/A</t>
  </si>
  <si>
    <t>a) Supply and construct  403074: 400x300x74 Bearings Pad to detail as per dwg No. 13247-02/S/011/A</t>
  </si>
  <si>
    <t>a) Supply and install 420 mm Long x Y20 dowel bars as per Dwg No. 13247-02/S/010/A  &amp; R013/A</t>
  </si>
  <si>
    <t>i)  110 mm dia uPVC pipes  to detail as per dwg No. 13247-02/S/010/A</t>
  </si>
  <si>
    <t>Accessories to detail given on dwg no. 13247-02/S/011/A</t>
  </si>
  <si>
    <t>7.5.7</t>
  </si>
  <si>
    <t>c) Supply and  Install cradle liners and steel straps with brackets including bolts sets as per Dwg No. 13247-02/S/010/A &amp; R013/A</t>
  </si>
  <si>
    <t>Supply and install 1.8-metre-high clear view fence panels equivalent or similar to clear view fence on posts at positions depicted in plan on drawing No. 13247-02/C/SEW/302-D</t>
  </si>
  <si>
    <t>PSA 8.9.7</t>
  </si>
  <si>
    <t xml:space="preserve">Relocating electrical and security installation onto the new boundary wall of the Dainfern Valley Estate </t>
  </si>
  <si>
    <r>
      <t xml:space="preserve">Contract: JW14455
                       DIEPSLOOT SEWAGE AQUEDUCT: BILL No.3 (BRIDGE 3) 
Volume 1: Tender and Contract
</t>
    </r>
    <r>
      <rPr>
        <b/>
        <sz val="11"/>
        <color theme="1"/>
        <rFont val="Arial"/>
        <family val="2"/>
      </rPr>
      <t xml:space="preserve"> </t>
    </r>
    <r>
      <rPr>
        <b/>
        <sz val="12"/>
        <color theme="1"/>
        <rFont val="Arial"/>
        <family val="2"/>
      </rPr>
      <t>SUMMARY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</si>
</sst>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R&quot;#,##0.00;\-&quot;R&quot;#,##0.00"/>
    <numFmt numFmtId="44" formatCode="_-&quot;R&quot;* #,##0.00_-;\-&quot;R&quot;* #,##0.00_-;_-&quot;R&quot;* &quot;-&quot;??_-;_-@_-"/>
    <numFmt numFmtId="43" formatCode="_-* #,##0.00_-;\-* #,##0.00_-;_-* &quot;-&quot;??_-;_-@_-"/>
    <numFmt numFmtId="164" formatCode="_(* #,##0.00_);_(* \(#,##0.00\);_(* &quot;-&quot;??_);_(@_)"/>
    <numFmt numFmtId="165" formatCode="_ &quot;R&quot;\ * #,##0.00_ ;_ &quot;R&quot;\ * \-#,##0.00_ ;_ &quot;R&quot;\ * &quot;-&quot;??_ ;_ @_ "/>
    <numFmt numFmtId="166" formatCode="_ * #,##0.00_ ;_ * \-#,##0.00_ ;_ * &quot;-&quot;??_ ;_ @_ "/>
    <numFmt numFmtId="167" formatCode="&quot;R&quot;#,##0.00"/>
    <numFmt numFmtId="168" formatCode="&quot;R&quot;\ #,##0.00"/>
    <numFmt numFmtId="169" formatCode="[$R-1C09]\ #,##0.00"/>
    <numFmt numFmtId="170" formatCode="0.0"/>
    <numFmt numFmtId="171" formatCode="0.000"/>
    <numFmt numFmtId="172" formatCode="_ [$R-436]\ * #,##0.00_ ;_ [$R-436]\ * \-#,##0.00_ ;_ [$R-436]\ * &quot;-&quot;??_ ;_ @_ "/>
    <numFmt numFmtId="173" formatCode="#,##0.00_ ;[Red]\-#,##0.00\ "/>
    <numFmt numFmtId="174" formatCode="[$R-1C09]\ #,##0.00;[Red][$R-1C09]\ #,##0.00"/>
    <numFmt numFmtId="175" formatCode="&quot;R&quot;#,##0"/>
  </numFmts>
  <fonts count="44" x14ac:knownFonts="1">
    <font>
      <sz val="11"/>
      <color theme="1"/>
      <name val="Calibri"/>
      <family val="2"/>
      <scheme val="minor"/>
    </font>
    <font>
      <sz val="11"/>
      <color theme="1"/>
      <name val="Calibri"/>
      <family val="2"/>
      <scheme val="minor"/>
    </font>
    <font>
      <b/>
      <u/>
      <sz val="10"/>
      <name val="Times New Roman"/>
      <family val="1"/>
    </font>
    <font>
      <sz val="10"/>
      <color indexed="8"/>
      <name val="Arial"/>
      <family val="2"/>
    </font>
    <font>
      <sz val="10"/>
      <name val="Arial"/>
      <family val="2"/>
    </font>
    <font>
      <sz val="10"/>
      <name val="Century Gothic"/>
      <family val="2"/>
    </font>
    <font>
      <u/>
      <sz val="10"/>
      <name val="Times New Roman"/>
      <family val="1"/>
    </font>
    <font>
      <b/>
      <sz val="10"/>
      <name val="Arial"/>
      <family val="2"/>
    </font>
    <font>
      <sz val="10"/>
      <color rgb="FFFF0000"/>
      <name val="Arial"/>
      <family val="2"/>
    </font>
    <font>
      <sz val="10"/>
      <color theme="1"/>
      <name val="Arial"/>
      <family val="2"/>
    </font>
    <font>
      <b/>
      <sz val="10"/>
      <color theme="1"/>
      <name val="Arial"/>
      <family val="2"/>
    </font>
    <font>
      <b/>
      <sz val="10"/>
      <color indexed="8"/>
      <name val="Arial"/>
      <family val="2"/>
    </font>
    <font>
      <sz val="11"/>
      <name val="Arial"/>
      <family val="2"/>
    </font>
    <font>
      <sz val="11"/>
      <color indexed="8"/>
      <name val="Arial"/>
      <family val="2"/>
    </font>
    <font>
      <sz val="11"/>
      <color rgb="FFFF0000"/>
      <name val="Arial"/>
      <family val="2"/>
    </font>
    <font>
      <vertAlign val="superscript"/>
      <sz val="10"/>
      <name val="Arial"/>
      <family val="2"/>
    </font>
    <font>
      <sz val="11"/>
      <color rgb="FFFF0000"/>
      <name val="Calibri"/>
      <family val="2"/>
      <scheme val="minor"/>
    </font>
    <font>
      <sz val="11"/>
      <color theme="1"/>
      <name val="Arial"/>
      <family val="2"/>
    </font>
    <font>
      <b/>
      <sz val="11"/>
      <color theme="1"/>
      <name val="Arial"/>
      <family val="2"/>
    </font>
    <font>
      <vertAlign val="superscript"/>
      <sz val="11"/>
      <name val="Arial"/>
      <family val="2"/>
    </font>
    <font>
      <b/>
      <sz val="11"/>
      <name val="Arial"/>
      <family val="2"/>
    </font>
    <font>
      <b/>
      <sz val="11"/>
      <color rgb="FFFF0000"/>
      <name val="Arial"/>
      <family val="2"/>
    </font>
    <font>
      <sz val="11"/>
      <color indexed="10"/>
      <name val="Arial"/>
      <family val="2"/>
    </font>
    <font>
      <vertAlign val="superscript"/>
      <sz val="11"/>
      <color theme="1"/>
      <name val="Arial"/>
      <family val="2"/>
    </font>
    <font>
      <b/>
      <u/>
      <sz val="11"/>
      <color indexed="8"/>
      <name val="Arial"/>
      <family val="2"/>
    </font>
    <font>
      <b/>
      <sz val="11"/>
      <color indexed="8"/>
      <name val="Arial"/>
      <family val="2"/>
    </font>
    <font>
      <b/>
      <u/>
      <sz val="11"/>
      <name val="Arial"/>
      <family val="2"/>
    </font>
    <font>
      <b/>
      <u/>
      <sz val="11"/>
      <color theme="1"/>
      <name val="Arial"/>
      <family val="2"/>
    </font>
    <font>
      <sz val="10"/>
      <color rgb="FFFF0000"/>
      <name val="Calibri"/>
      <family val="2"/>
      <scheme val="minor"/>
    </font>
    <font>
      <b/>
      <i/>
      <sz val="11"/>
      <color theme="1"/>
      <name val="Arial"/>
      <family val="2"/>
    </font>
    <font>
      <u/>
      <sz val="11"/>
      <name val="Arial"/>
      <family val="2"/>
    </font>
    <font>
      <b/>
      <sz val="12"/>
      <name val="Arial"/>
      <family val="2"/>
    </font>
    <font>
      <b/>
      <u/>
      <sz val="12"/>
      <name val="Arial"/>
      <family val="2"/>
    </font>
    <font>
      <sz val="12"/>
      <name val="Arial"/>
      <family val="2"/>
    </font>
    <font>
      <sz val="11"/>
      <name val="Calibri"/>
      <family val="2"/>
      <scheme val="minor"/>
    </font>
    <font>
      <b/>
      <sz val="10"/>
      <color rgb="FFFF0000"/>
      <name val="Arial"/>
      <family val="2"/>
    </font>
    <font>
      <b/>
      <sz val="12"/>
      <color theme="1"/>
      <name val="Arial"/>
      <family val="2"/>
    </font>
    <font>
      <vertAlign val="superscript"/>
      <sz val="10"/>
      <color theme="1"/>
      <name val="Arial"/>
      <family val="2"/>
    </font>
    <font>
      <b/>
      <sz val="8"/>
      <name val="Arial"/>
      <family val="2"/>
    </font>
    <font>
      <sz val="10"/>
      <color indexed="10"/>
      <name val="Arial"/>
      <family val="2"/>
    </font>
    <font>
      <b/>
      <u/>
      <sz val="10"/>
      <color indexed="8"/>
      <name val="Arial"/>
      <family val="2"/>
    </font>
    <font>
      <b/>
      <u/>
      <sz val="10"/>
      <name val="Arial"/>
      <family val="2"/>
    </font>
    <font>
      <b/>
      <u/>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00">
    <xf numFmtId="0" fontId="0" fillId="0" borderId="0"/>
    <xf numFmtId="166" fontId="1" fillId="0" borderId="0" applyFont="0" applyFill="0" applyBorder="0" applyAlignment="0" applyProtection="0"/>
    <xf numFmtId="0" fontId="2"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1"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6" fillId="0" borderId="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1" fillId="0" borderId="0" applyFont="0" applyFill="0" applyBorder="0" applyAlignment="0" applyProtection="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0" fontId="4" fillId="0" borderId="0"/>
    <xf numFmtId="9" fontId="4" fillId="0" borderId="0" applyFont="0" applyFill="0" applyBorder="0" applyAlignment="0" applyProtection="0"/>
    <xf numFmtId="9" fontId="1" fillId="0" borderId="0" applyFont="0" applyFill="0" applyBorder="0" applyAlignment="0" applyProtection="0"/>
    <xf numFmtId="0" fontId="33" fillId="0" borderId="0"/>
    <xf numFmtId="0" fontId="4" fillId="0" borderId="0"/>
  </cellStyleXfs>
  <cellXfs count="1010">
    <xf numFmtId="0" fontId="0" fillId="0" borderId="0" xfId="0"/>
    <xf numFmtId="0" fontId="3" fillId="0" borderId="7" xfId="0" applyFont="1" applyBorder="1" applyAlignment="1">
      <alignment horizontal="left" vertical="top" wrapText="1"/>
    </xf>
    <xf numFmtId="0" fontId="3" fillId="0" borderId="7" xfId="0" applyFont="1" applyBorder="1" applyAlignment="1">
      <alignment horizontal="left" vertical="center" wrapText="1"/>
    </xf>
    <xf numFmtId="0" fontId="3" fillId="0" borderId="2" xfId="0" applyFont="1" applyBorder="1" applyAlignment="1">
      <alignment horizontal="left" vertical="top"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3" fillId="0" borderId="7" xfId="0" applyFont="1" applyBorder="1" applyAlignment="1">
      <alignment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left" vertical="top"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7" xfId="0" applyFont="1" applyBorder="1"/>
    <xf numFmtId="0" fontId="4" fillId="0" borderId="7" xfId="0" applyFont="1" applyBorder="1" applyAlignment="1">
      <alignment horizontal="center" vertical="center"/>
    </xf>
    <xf numFmtId="0" fontId="4" fillId="0" borderId="0" xfId="0" applyFont="1" applyAlignment="1">
      <alignment vertical="center"/>
    </xf>
    <xf numFmtId="0" fontId="3" fillId="0" borderId="6" xfId="0" applyFont="1" applyBorder="1" applyAlignment="1">
      <alignment horizontal="center" vertical="center"/>
    </xf>
    <xf numFmtId="0" fontId="3" fillId="0" borderId="0" xfId="0" applyFont="1" applyAlignment="1">
      <alignment horizontal="right" vertical="top"/>
    </xf>
    <xf numFmtId="0" fontId="4" fillId="0" borderId="7" xfId="0" applyFont="1" applyBorder="1" applyAlignment="1">
      <alignment horizontal="left" vertical="center" wrapText="1"/>
    </xf>
    <xf numFmtId="0" fontId="4" fillId="0" borderId="0" xfId="0" applyFont="1" applyAlignment="1">
      <alignment horizontal="center" vertical="center"/>
    </xf>
    <xf numFmtId="0" fontId="4" fillId="0" borderId="7" xfId="0" applyFont="1" applyBorder="1" applyAlignment="1">
      <alignment vertical="center"/>
    </xf>
    <xf numFmtId="0" fontId="4" fillId="0" borderId="0" xfId="0" applyFont="1" applyAlignment="1">
      <alignment horizontal="center"/>
    </xf>
    <xf numFmtId="0" fontId="9" fillId="0" borderId="0" xfId="0" applyFont="1" applyAlignment="1">
      <alignment vertical="center"/>
    </xf>
    <xf numFmtId="0" fontId="4" fillId="0" borderId="2" xfId="0" applyFont="1" applyBorder="1" applyAlignment="1">
      <alignment vertical="center"/>
    </xf>
    <xf numFmtId="0" fontId="8" fillId="0" borderId="7" xfId="0" applyFont="1" applyBorder="1" applyAlignment="1">
      <alignment horizontal="center" vertical="center" wrapText="1"/>
    </xf>
    <xf numFmtId="0" fontId="3" fillId="0" borderId="4" xfId="0" applyFont="1" applyBorder="1" applyAlignment="1">
      <alignment horizontal="center" vertical="center" wrapText="1"/>
    </xf>
    <xf numFmtId="0" fontId="9" fillId="0" borderId="0" xfId="0" applyFont="1"/>
    <xf numFmtId="0" fontId="9" fillId="0" borderId="0" xfId="0" applyFont="1" applyAlignment="1">
      <alignment horizontal="center"/>
    </xf>
    <xf numFmtId="0" fontId="3" fillId="0" borderId="6" xfId="0" applyFont="1" applyBorder="1" applyAlignment="1">
      <alignment horizontal="center" vertical="top"/>
    </xf>
    <xf numFmtId="2" fontId="3" fillId="0" borderId="6" xfId="0" applyNumberFormat="1" applyFont="1" applyBorder="1" applyAlignment="1">
      <alignment horizontal="center" vertical="center"/>
    </xf>
    <xf numFmtId="0" fontId="3" fillId="0" borderId="8" xfId="0" applyFont="1" applyBorder="1" applyAlignment="1">
      <alignment horizontal="center" vertical="top"/>
    </xf>
    <xf numFmtId="0" fontId="3" fillId="0" borderId="8" xfId="0" applyFont="1" applyBorder="1" applyAlignment="1">
      <alignment horizontal="center" vertical="center"/>
    </xf>
    <xf numFmtId="2" fontId="3" fillId="0" borderId="8" xfId="0" applyNumberFormat="1" applyFont="1" applyBorder="1" applyAlignment="1">
      <alignment horizontal="center" vertical="center"/>
    </xf>
    <xf numFmtId="0" fontId="3" fillId="0" borderId="7" xfId="0" applyFont="1" applyBorder="1" applyAlignment="1">
      <alignment horizontal="center" vertical="top"/>
    </xf>
    <xf numFmtId="0" fontId="11" fillId="0" borderId="7" xfId="0" applyFont="1" applyBorder="1" applyAlignment="1">
      <alignment horizontal="left" vertical="top"/>
    </xf>
    <xf numFmtId="0" fontId="3" fillId="0" borderId="7" xfId="0" applyFont="1" applyBorder="1" applyAlignment="1">
      <alignment horizontal="center" vertical="center"/>
    </xf>
    <xf numFmtId="2" fontId="3" fillId="0" borderId="7" xfId="0" applyNumberFormat="1" applyFont="1" applyBorder="1" applyAlignment="1">
      <alignment horizontal="center" vertical="center"/>
    </xf>
    <xf numFmtId="0" fontId="11" fillId="0" borderId="7" xfId="0" applyFont="1" applyBorder="1" applyAlignment="1">
      <alignment horizontal="left" vertical="top" wrapText="1"/>
    </xf>
    <xf numFmtId="0" fontId="3" fillId="0" borderId="7" xfId="0" applyFont="1" applyBorder="1" applyAlignment="1">
      <alignment vertical="top"/>
    </xf>
    <xf numFmtId="0" fontId="3" fillId="0" borderId="7" xfId="0" applyFont="1" applyBorder="1" applyAlignment="1">
      <alignment vertical="top" wrapText="1"/>
    </xf>
    <xf numFmtId="0" fontId="4" fillId="0" borderId="7" xfId="0" applyFont="1" applyBorder="1" applyAlignment="1">
      <alignment horizontal="left" vertical="top" wrapText="1"/>
    </xf>
    <xf numFmtId="0" fontId="8" fillId="0" borderId="7" xfId="0" applyFont="1" applyBorder="1" applyAlignment="1">
      <alignment horizontal="left" vertical="top" wrapText="1"/>
    </xf>
    <xf numFmtId="0" fontId="11" fillId="0" borderId="11" xfId="0" applyFont="1" applyBorder="1" applyAlignment="1">
      <alignment horizontal="center" vertical="center"/>
    </xf>
    <xf numFmtId="0" fontId="11" fillId="0" borderId="0" xfId="0" applyFont="1" applyAlignment="1">
      <alignment horizontal="left" vertical="top"/>
    </xf>
    <xf numFmtId="0" fontId="11" fillId="0" borderId="0" xfId="0" applyFont="1" applyAlignment="1">
      <alignment horizontal="center" vertical="top"/>
    </xf>
    <xf numFmtId="0" fontId="11" fillId="0" borderId="0" xfId="0" applyFont="1" applyAlignment="1">
      <alignment vertical="top"/>
    </xf>
    <xf numFmtId="0" fontId="11"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wrapText="1"/>
    </xf>
    <xf numFmtId="0" fontId="3" fillId="0" borderId="8" xfId="0" applyFont="1" applyBorder="1" applyAlignment="1">
      <alignment horizontal="left" vertical="top" wrapText="1"/>
    </xf>
    <xf numFmtId="9" fontId="3" fillId="0" borderId="7" xfId="0" applyNumberFormat="1" applyFont="1" applyBorder="1" applyAlignment="1">
      <alignment horizontal="center" vertical="center" wrapText="1"/>
    </xf>
    <xf numFmtId="0" fontId="4" fillId="0" borderId="2" xfId="0" applyFont="1" applyBorder="1" applyAlignment="1">
      <alignment vertical="center" wrapText="1"/>
    </xf>
    <xf numFmtId="1" fontId="4" fillId="0" borderId="3" xfId="0" applyNumberFormat="1" applyFont="1" applyBorder="1" applyAlignment="1">
      <alignment horizontal="center" vertical="center"/>
    </xf>
    <xf numFmtId="0" fontId="9" fillId="0" borderId="6" xfId="0" applyFont="1" applyBorder="1"/>
    <xf numFmtId="0" fontId="9" fillId="0" borderId="0" xfId="0" applyFont="1" applyAlignment="1">
      <alignment horizontal="left" vertical="center"/>
    </xf>
    <xf numFmtId="0" fontId="9" fillId="0" borderId="0" xfId="0" applyFont="1" applyAlignment="1">
      <alignment horizontal="left"/>
    </xf>
    <xf numFmtId="0" fontId="3" fillId="0" borderId="7" xfId="0" applyFont="1" applyBorder="1" applyAlignment="1">
      <alignment horizontal="left" vertical="top"/>
    </xf>
    <xf numFmtId="166" fontId="4" fillId="0" borderId="6" xfId="1" applyFont="1" applyFill="1" applyBorder="1" applyAlignment="1">
      <alignment horizontal="center" vertical="center"/>
    </xf>
    <xf numFmtId="166" fontId="4" fillId="0" borderId="8" xfId="1" applyFont="1" applyFill="1" applyBorder="1" applyAlignment="1">
      <alignment horizontal="center" vertical="center"/>
    </xf>
    <xf numFmtId="166" fontId="4" fillId="0" borderId="7" xfId="1" applyFont="1" applyFill="1" applyBorder="1" applyAlignment="1">
      <alignment horizontal="center" vertical="center"/>
    </xf>
    <xf numFmtId="166" fontId="4" fillId="0" borderId="7" xfId="1" applyFont="1" applyFill="1" applyBorder="1" applyAlignment="1">
      <alignment horizontal="center" vertical="center" wrapText="1"/>
    </xf>
    <xf numFmtId="166" fontId="7" fillId="0" borderId="10" xfId="1" applyFont="1" applyFill="1" applyBorder="1" applyAlignment="1">
      <alignment horizontal="center" vertical="center"/>
    </xf>
    <xf numFmtId="166" fontId="7" fillId="0" borderId="0" xfId="1" applyFont="1" applyFill="1" applyBorder="1" applyAlignment="1">
      <alignment horizontal="center" vertical="center"/>
    </xf>
    <xf numFmtId="166" fontId="4" fillId="0" borderId="10" xfId="1" applyFont="1" applyFill="1" applyBorder="1" applyAlignment="1">
      <alignment horizontal="center" vertical="center"/>
    </xf>
    <xf numFmtId="166" fontId="4" fillId="0" borderId="8" xfId="1" applyFont="1" applyFill="1" applyBorder="1" applyAlignment="1">
      <alignment horizontal="center" vertical="center" wrapText="1"/>
    </xf>
    <xf numFmtId="4" fontId="4" fillId="0" borderId="3" xfId="0" applyNumberFormat="1" applyFont="1" applyBorder="1" applyAlignment="1">
      <alignment horizontal="center" vertical="center"/>
    </xf>
    <xf numFmtId="166" fontId="4" fillId="0" borderId="3" xfId="1" applyFont="1" applyFill="1" applyBorder="1" applyAlignment="1">
      <alignment horizontal="center" vertical="center"/>
    </xf>
    <xf numFmtId="166" fontId="4" fillId="0" borderId="0" xfId="1" applyFont="1" applyFill="1" applyAlignment="1">
      <alignment horizontal="center"/>
    </xf>
    <xf numFmtId="166" fontId="8" fillId="0" borderId="7" xfId="1" applyFont="1" applyFill="1" applyBorder="1" applyAlignment="1">
      <alignment horizontal="center" vertical="center" wrapText="1"/>
    </xf>
    <xf numFmtId="0" fontId="9" fillId="0" borderId="7" xfId="0" applyFont="1" applyBorder="1" applyAlignment="1">
      <alignment horizontal="left" vertical="top" wrapText="1"/>
    </xf>
    <xf numFmtId="0" fontId="10" fillId="0" borderId="7" xfId="0" applyFont="1" applyBorder="1" applyAlignment="1">
      <alignment horizontal="left" vertical="top" wrapText="1"/>
    </xf>
    <xf numFmtId="0" fontId="11" fillId="0" borderId="11" xfId="0" applyFont="1" applyBorder="1" applyAlignment="1">
      <alignmen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166" fontId="3" fillId="0" borderId="7" xfId="1" applyFont="1" applyBorder="1" applyAlignment="1">
      <alignment horizontal="center" vertical="center" wrapText="1"/>
    </xf>
    <xf numFmtId="166" fontId="11" fillId="0" borderId="1" xfId="1" applyFont="1" applyBorder="1" applyAlignment="1">
      <alignment horizontal="center" vertical="center"/>
    </xf>
    <xf numFmtId="0" fontId="3" fillId="0" borderId="11" xfId="0" applyFont="1" applyBorder="1" applyAlignment="1">
      <alignment vertical="center"/>
    </xf>
    <xf numFmtId="2" fontId="3" fillId="0" borderId="7" xfId="0" applyNumberFormat="1" applyFont="1" applyBorder="1" applyAlignment="1">
      <alignment horizontal="center" vertical="center" wrapText="1"/>
    </xf>
    <xf numFmtId="0" fontId="13" fillId="0" borderId="7"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166" fontId="12" fillId="0" borderId="7" xfId="1" applyFont="1" applyFill="1" applyBorder="1" applyAlignment="1">
      <alignment horizontal="center" vertical="center" wrapText="1"/>
    </xf>
    <xf numFmtId="9" fontId="12" fillId="0" borderId="7"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4" fillId="0" borderId="7" xfId="0" applyFont="1" applyBorder="1" applyAlignment="1">
      <alignment horizontal="left" vertical="center" wrapText="1"/>
    </xf>
    <xf numFmtId="2" fontId="4" fillId="0" borderId="7" xfId="0" applyNumberFormat="1" applyFont="1" applyBorder="1" applyAlignment="1">
      <alignment horizontal="center" vertical="center" wrapText="1"/>
    </xf>
    <xf numFmtId="9" fontId="4" fillId="0" borderId="7" xfId="1" applyNumberFormat="1" applyFont="1" applyFill="1" applyBorder="1" applyAlignment="1">
      <alignment horizontal="center" vertical="center" wrapText="1"/>
    </xf>
    <xf numFmtId="166" fontId="11" fillId="0" borderId="1" xfId="1" applyFont="1" applyFill="1" applyBorder="1" applyAlignment="1">
      <alignment horizontal="center" vertical="center"/>
    </xf>
    <xf numFmtId="0" fontId="9" fillId="0" borderId="0" xfId="0" applyFont="1" applyAlignment="1">
      <alignment horizontal="right"/>
    </xf>
    <xf numFmtId="166" fontId="3" fillId="2" borderId="8" xfId="1" applyFont="1" applyFill="1" applyBorder="1" applyAlignment="1">
      <alignment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7"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9" fillId="0" borderId="7" xfId="0" applyFont="1" applyBorder="1"/>
    <xf numFmtId="167" fontId="9" fillId="0" borderId="7" xfId="0" applyNumberFormat="1" applyFont="1" applyBorder="1"/>
    <xf numFmtId="167" fontId="4" fillId="0" borderId="7" xfId="0" applyNumberFormat="1" applyFont="1" applyBorder="1"/>
    <xf numFmtId="167" fontId="8" fillId="0" borderId="7" xfId="0" applyNumberFormat="1" applyFont="1" applyBorder="1"/>
    <xf numFmtId="167" fontId="9" fillId="0" borderId="6" xfId="0" applyNumberFormat="1" applyFont="1" applyBorder="1" applyAlignment="1">
      <alignment horizontal="center" vertical="center"/>
    </xf>
    <xf numFmtId="167" fontId="9" fillId="0" borderId="7" xfId="0" applyNumberFormat="1" applyFont="1" applyBorder="1" applyAlignment="1">
      <alignment horizontal="center" vertical="center"/>
    </xf>
    <xf numFmtId="0" fontId="9" fillId="0" borderId="7" xfId="0" applyFont="1" applyBorder="1" applyAlignment="1">
      <alignment vertical="center"/>
    </xf>
    <xf numFmtId="167" fontId="9" fillId="0" borderId="1" xfId="0" applyNumberFormat="1" applyFont="1" applyBorder="1" applyAlignment="1">
      <alignment horizontal="center" vertical="center"/>
    </xf>
    <xf numFmtId="4" fontId="9" fillId="0" borderId="7" xfId="0" applyNumberFormat="1" applyFont="1" applyBorder="1" applyAlignment="1">
      <alignment horizontal="right" vertical="center"/>
    </xf>
    <xf numFmtId="167" fontId="9" fillId="0" borderId="7" xfId="0" applyNumberFormat="1" applyFont="1" applyBorder="1" applyAlignment="1">
      <alignment horizontal="right" vertical="center"/>
    </xf>
    <xf numFmtId="0" fontId="9" fillId="0" borderId="7" xfId="0" applyFont="1" applyBorder="1" applyAlignment="1">
      <alignment horizontal="right"/>
    </xf>
    <xf numFmtId="0" fontId="9" fillId="0" borderId="7" xfId="0" applyFont="1" applyBorder="1" applyAlignment="1">
      <alignment horizontal="right" vertical="center"/>
    </xf>
    <xf numFmtId="0" fontId="3" fillId="0" borderId="0" xfId="0" applyFont="1" applyAlignment="1">
      <alignment horizontal="right" vertical="top" wrapText="1"/>
    </xf>
    <xf numFmtId="0" fontId="3" fillId="0" borderId="5" xfId="0" applyFont="1" applyBorder="1" applyAlignment="1">
      <alignment horizontal="right" vertical="top"/>
    </xf>
    <xf numFmtId="0" fontId="9" fillId="0" borderId="0" xfId="0" applyFont="1" applyAlignment="1">
      <alignment horizontal="right" indent="2"/>
    </xf>
    <xf numFmtId="0" fontId="3" fillId="2" borderId="7" xfId="0" applyFont="1" applyFill="1" applyBorder="1" applyAlignment="1">
      <alignment vertical="top" wrapText="1"/>
    </xf>
    <xf numFmtId="166" fontId="3" fillId="2" borderId="6" xfId="1" applyFont="1" applyFill="1" applyBorder="1" applyAlignment="1">
      <alignment horizontal="center" vertical="center" wrapText="1"/>
    </xf>
    <xf numFmtId="166" fontId="3" fillId="2" borderId="12" xfId="1" applyFont="1" applyFill="1" applyBorder="1" applyAlignment="1">
      <alignment horizontal="center" vertical="center" wrapText="1"/>
    </xf>
    <xf numFmtId="0" fontId="13" fillId="2" borderId="7" xfId="0" applyFont="1" applyFill="1" applyBorder="1" applyAlignment="1">
      <alignment horizontal="left" vertical="top" wrapText="1"/>
    </xf>
    <xf numFmtId="0" fontId="1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6" xfId="0" applyFont="1" applyBorder="1" applyAlignment="1">
      <alignment vertical="center"/>
    </xf>
    <xf numFmtId="2" fontId="4" fillId="0" borderId="7" xfId="1" applyNumberFormat="1" applyFont="1" applyFill="1" applyBorder="1" applyAlignment="1">
      <alignment horizontal="center" vertical="center" wrapText="1"/>
    </xf>
    <xf numFmtId="167" fontId="4" fillId="0" borderId="7" xfId="0" applyNumberFormat="1" applyFont="1" applyBorder="1" applyAlignment="1">
      <alignment horizontal="right" vertical="center"/>
    </xf>
    <xf numFmtId="167" fontId="4" fillId="0" borderId="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4" fillId="2" borderId="0" xfId="0" applyFont="1" applyFill="1" applyAlignment="1">
      <alignment horizontal="center" vertical="center" wrapText="1"/>
    </xf>
    <xf numFmtId="1" fontId="4" fillId="2" borderId="7" xfId="0" applyNumberFormat="1" applyFont="1" applyFill="1" applyBorder="1" applyAlignment="1">
      <alignment horizontal="center" vertical="center" wrapText="1"/>
    </xf>
    <xf numFmtId="2" fontId="4" fillId="2" borderId="7" xfId="1" applyNumberFormat="1" applyFont="1" applyFill="1" applyBorder="1" applyAlignment="1">
      <alignment horizontal="center" vertical="center" wrapText="1"/>
    </xf>
    <xf numFmtId="167" fontId="4" fillId="2" borderId="7" xfId="0" applyNumberFormat="1" applyFont="1" applyFill="1" applyBorder="1" applyAlignment="1">
      <alignment horizontal="right" vertical="center"/>
    </xf>
    <xf numFmtId="0" fontId="4" fillId="2" borderId="7" xfId="0" applyFont="1" applyFill="1" applyBorder="1" applyAlignment="1">
      <alignment horizontal="center" vertical="center" wrapText="1"/>
    </xf>
    <xf numFmtId="167" fontId="4"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166" fontId="4" fillId="2" borderId="7" xfId="1" applyFont="1" applyFill="1" applyBorder="1" applyAlignment="1">
      <alignment horizontal="center" vertical="center" wrapText="1"/>
    </xf>
    <xf numFmtId="167" fontId="9" fillId="2" borderId="7" xfId="0" applyNumberFormat="1" applyFont="1" applyFill="1" applyBorder="1" applyAlignment="1">
      <alignment horizontal="right" vertical="center"/>
    </xf>
    <xf numFmtId="0" fontId="4" fillId="2" borderId="7" xfId="0" applyFont="1" applyFill="1" applyBorder="1" applyAlignment="1">
      <alignment horizontal="left" vertical="center" wrapText="1"/>
    </xf>
    <xf numFmtId="0" fontId="4" fillId="2" borderId="2" xfId="0" applyFont="1" applyFill="1" applyBorder="1" applyAlignment="1">
      <alignment horizontal="center" vertical="center" wrapText="1"/>
    </xf>
    <xf numFmtId="9" fontId="4" fillId="2" borderId="7" xfId="1" applyNumberFormat="1" applyFont="1" applyFill="1" applyBorder="1" applyAlignment="1">
      <alignment horizontal="center" vertical="center" wrapText="1"/>
    </xf>
    <xf numFmtId="0" fontId="0" fillId="2" borderId="0" xfId="0" applyFill="1"/>
    <xf numFmtId="0" fontId="9" fillId="2" borderId="0" xfId="0" applyFont="1" applyFill="1" applyAlignment="1">
      <alignment horizontal="right"/>
    </xf>
    <xf numFmtId="0" fontId="11" fillId="2" borderId="7" xfId="0" applyFont="1" applyFill="1" applyBorder="1" applyAlignment="1">
      <alignment horizontal="left" vertical="top" wrapText="1"/>
    </xf>
    <xf numFmtId="0" fontId="17" fillId="0" borderId="0" xfId="0" applyFont="1" applyAlignment="1">
      <alignment vertical="center"/>
    </xf>
    <xf numFmtId="0" fontId="17" fillId="0" borderId="0" xfId="0" applyFont="1" applyAlignment="1">
      <alignment horizontal="center"/>
    </xf>
    <xf numFmtId="0" fontId="17" fillId="0" borderId="0" xfId="0" applyFont="1"/>
    <xf numFmtId="0" fontId="17" fillId="0" borderId="0" xfId="0" applyFont="1" applyAlignment="1">
      <alignment horizontal="center" vertical="center"/>
    </xf>
    <xf numFmtId="4" fontId="12" fillId="0" borderId="0" xfId="0" applyNumberFormat="1" applyFont="1" applyAlignment="1">
      <alignment horizontal="center" vertical="center"/>
    </xf>
    <xf numFmtId="0" fontId="17" fillId="0" borderId="0" xfId="0" applyFont="1" applyAlignment="1">
      <alignment horizontal="right"/>
    </xf>
    <xf numFmtId="0" fontId="17" fillId="0" borderId="5" xfId="0" applyFont="1" applyBorder="1" applyAlignment="1">
      <alignment horizontal="right"/>
    </xf>
    <xf numFmtId="0" fontId="13" fillId="0" borderId="6" xfId="0" applyFont="1" applyBorder="1" applyAlignment="1">
      <alignment horizontal="center" vertical="top"/>
    </xf>
    <xf numFmtId="0" fontId="13" fillId="0" borderId="6" xfId="0" applyFont="1" applyBorder="1" applyAlignment="1">
      <alignment horizontal="center" vertical="center"/>
    </xf>
    <xf numFmtId="2" fontId="13" fillId="0" borderId="6" xfId="0" applyNumberFormat="1" applyFont="1" applyBorder="1" applyAlignment="1">
      <alignment horizontal="center" vertical="center"/>
    </xf>
    <xf numFmtId="166" fontId="12" fillId="0" borderId="6" xfId="1" applyFont="1" applyFill="1" applyBorder="1" applyAlignment="1">
      <alignment horizontal="center" vertical="center"/>
    </xf>
    <xf numFmtId="166" fontId="13" fillId="2" borderId="6" xfId="1" applyFont="1" applyFill="1" applyBorder="1" applyAlignment="1">
      <alignment horizontal="center" vertical="center" wrapText="1"/>
    </xf>
    <xf numFmtId="0" fontId="13" fillId="0" borderId="8" xfId="0" applyFont="1" applyBorder="1" applyAlignment="1">
      <alignment horizontal="center" vertical="top"/>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xf>
    <xf numFmtId="166" fontId="12" fillId="0" borderId="8" xfId="1" applyFont="1" applyFill="1" applyBorder="1" applyAlignment="1">
      <alignment horizontal="center" vertical="center"/>
    </xf>
    <xf numFmtId="166" fontId="13" fillId="2" borderId="8" xfId="1" applyFont="1" applyFill="1" applyBorder="1" applyAlignment="1">
      <alignment vertical="center" wrapText="1"/>
    </xf>
    <xf numFmtId="0" fontId="18" fillId="0" borderId="7" xfId="0" applyFont="1" applyBorder="1" applyAlignment="1">
      <alignment vertical="center"/>
    </xf>
    <xf numFmtId="0" fontId="18" fillId="0" borderId="7" xfId="0" applyFont="1" applyBorder="1" applyAlignment="1">
      <alignment horizontal="center" wrapText="1"/>
    </xf>
    <xf numFmtId="0" fontId="17" fillId="0" borderId="7" xfId="0" applyFont="1" applyBorder="1" applyAlignment="1">
      <alignment horizontal="center" vertical="center"/>
    </xf>
    <xf numFmtId="2" fontId="17" fillId="0" borderId="3" xfId="0" applyNumberFormat="1" applyFont="1" applyBorder="1" applyAlignment="1">
      <alignment horizontal="center" vertical="center"/>
    </xf>
    <xf numFmtId="4" fontId="12" fillId="0" borderId="3" xfId="0" applyNumberFormat="1" applyFont="1" applyBorder="1" applyAlignment="1">
      <alignment horizontal="center" vertical="center"/>
    </xf>
    <xf numFmtId="0" fontId="17" fillId="0" borderId="6" xfId="0" applyFont="1" applyBorder="1" applyAlignment="1">
      <alignment vertical="center"/>
    </xf>
    <xf numFmtId="0" fontId="18" fillId="0" borderId="2" xfId="0" applyFont="1" applyBorder="1" applyAlignment="1">
      <alignment vertical="center"/>
    </xf>
    <xf numFmtId="0" fontId="17" fillId="0" borderId="7" xfId="0" applyFont="1" applyBorder="1"/>
    <xf numFmtId="0" fontId="18" fillId="0" borderId="2" xfId="0" applyFont="1" applyBorder="1" applyAlignment="1">
      <alignment horizontal="left" vertical="center"/>
    </xf>
    <xf numFmtId="0" fontId="17" fillId="0" borderId="2" xfId="0" applyFont="1" applyBorder="1" applyAlignment="1">
      <alignment vertical="center"/>
    </xf>
    <xf numFmtId="0" fontId="18" fillId="0" borderId="7" xfId="0" applyFont="1" applyBorder="1" applyAlignment="1">
      <alignment horizontal="center"/>
    </xf>
    <xf numFmtId="0" fontId="17" fillId="0" borderId="2" xfId="0" applyFont="1" applyBorder="1"/>
    <xf numFmtId="0" fontId="17" fillId="0" borderId="2" xfId="0" applyFont="1" applyBorder="1" applyAlignment="1">
      <alignment horizontal="center" vertical="center"/>
    </xf>
    <xf numFmtId="0" fontId="17" fillId="2" borderId="2" xfId="0" applyFont="1" applyFill="1" applyBorder="1" applyAlignment="1">
      <alignment vertical="center" wrapText="1"/>
    </xf>
    <xf numFmtId="0" fontId="17" fillId="2" borderId="2" xfId="0" applyFont="1" applyFill="1" applyBorder="1"/>
    <xf numFmtId="0" fontId="17" fillId="0" borderId="2" xfId="0" applyFont="1" applyBorder="1" applyAlignment="1">
      <alignment horizontal="center"/>
    </xf>
    <xf numFmtId="0" fontId="12" fillId="0" borderId="7" xfId="0" applyFont="1" applyBorder="1" applyAlignment="1">
      <alignment horizontal="center"/>
    </xf>
    <xf numFmtId="0" fontId="17" fillId="0" borderId="7" xfId="0" applyFont="1" applyBorder="1" applyAlignment="1">
      <alignment horizontal="center"/>
    </xf>
    <xf numFmtId="1" fontId="17" fillId="0" borderId="3" xfId="0" applyNumberFormat="1" applyFont="1" applyBorder="1" applyAlignment="1">
      <alignment horizontal="center" vertical="center"/>
    </xf>
    <xf numFmtId="0" fontId="17" fillId="0" borderId="2" xfId="0" applyFont="1" applyBorder="1" applyAlignment="1">
      <alignment horizontal="center" vertical="center" wrapText="1"/>
    </xf>
    <xf numFmtId="49" fontId="12" fillId="0" borderId="3" xfId="0" applyNumberFormat="1" applyFont="1" applyBorder="1" applyAlignment="1">
      <alignment horizontal="center" vertical="center"/>
    </xf>
    <xf numFmtId="168" fontId="12" fillId="0" borderId="3"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12" fillId="2" borderId="2" xfId="0" applyFont="1" applyFill="1" applyBorder="1" applyAlignment="1">
      <alignment vertical="center" wrapText="1"/>
    </xf>
    <xf numFmtId="1" fontId="12" fillId="0" borderId="3" xfId="0" applyNumberFormat="1" applyFont="1" applyBorder="1" applyAlignment="1">
      <alignment horizontal="center" vertical="center"/>
    </xf>
    <xf numFmtId="0" fontId="12" fillId="0" borderId="2" xfId="0" applyFont="1" applyBorder="1" applyAlignment="1">
      <alignment vertical="center" wrapText="1"/>
    </xf>
    <xf numFmtId="0" fontId="12" fillId="0" borderId="7" xfId="0" applyFont="1" applyBorder="1" applyAlignment="1">
      <alignment vertical="center"/>
    </xf>
    <xf numFmtId="0" fontId="17" fillId="0" borderId="2" xfId="0" applyFont="1" applyBorder="1" applyAlignment="1">
      <alignment vertical="center" wrapText="1"/>
    </xf>
    <xf numFmtId="0" fontId="14" fillId="0" borderId="2" xfId="0" applyFont="1" applyBorder="1" applyAlignment="1">
      <alignment vertical="center" wrapText="1"/>
    </xf>
    <xf numFmtId="0" fontId="20" fillId="0" borderId="2" xfId="0"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wrapText="1"/>
    </xf>
    <xf numFmtId="0" fontId="20" fillId="0" borderId="2" xfId="0" applyFont="1" applyBorder="1" applyAlignment="1">
      <alignment vertical="center" wrapText="1"/>
    </xf>
    <xf numFmtId="0" fontId="14" fillId="0" borderId="7" xfId="0" applyFont="1" applyBorder="1" applyAlignment="1">
      <alignment vertical="center"/>
    </xf>
    <xf numFmtId="0" fontId="17" fillId="0" borderId="7" xfId="0" applyFont="1" applyBorder="1" applyAlignment="1">
      <alignment vertical="center"/>
    </xf>
    <xf numFmtId="3" fontId="12" fillId="0" borderId="3" xfId="0" applyNumberFormat="1" applyFont="1" applyBorder="1" applyAlignment="1">
      <alignment horizontal="center" vertical="center"/>
    </xf>
    <xf numFmtId="167" fontId="17" fillId="0" borderId="7" xfId="0" applyNumberFormat="1" applyFont="1" applyBorder="1" applyAlignment="1">
      <alignment horizontal="center" vertical="center"/>
    </xf>
    <xf numFmtId="0" fontId="17" fillId="0" borderId="9" xfId="0" applyFont="1" applyBorder="1" applyAlignment="1">
      <alignment horizontal="left" vertical="center"/>
    </xf>
    <xf numFmtId="0" fontId="17" fillId="0" borderId="11" xfId="0" applyFont="1" applyBorder="1" applyAlignment="1">
      <alignment horizontal="left" vertical="center"/>
    </xf>
    <xf numFmtId="0" fontId="17" fillId="0" borderId="11" xfId="0" applyFont="1" applyBorder="1" applyAlignment="1">
      <alignment horizontal="center" vertical="center"/>
    </xf>
    <xf numFmtId="0" fontId="12" fillId="0" borderId="11" xfId="0" applyFont="1" applyBorder="1" applyAlignment="1">
      <alignment horizontal="center" vertical="center"/>
    </xf>
    <xf numFmtId="4" fontId="17" fillId="0" borderId="1" xfId="0" applyNumberFormat="1" applyFont="1" applyBorder="1" applyAlignment="1">
      <alignment horizontal="center" vertical="center"/>
    </xf>
    <xf numFmtId="0" fontId="17" fillId="0" borderId="0" xfId="0" applyFont="1" applyAlignment="1">
      <alignment horizontal="left"/>
    </xf>
    <xf numFmtId="0" fontId="12" fillId="0" borderId="0" xfId="0" applyFont="1" applyAlignment="1">
      <alignment horizontal="center"/>
    </xf>
    <xf numFmtId="0" fontId="17" fillId="0" borderId="10" xfId="0" applyFont="1" applyBorder="1" applyAlignment="1">
      <alignment horizontal="left" vertical="center"/>
    </xf>
    <xf numFmtId="0" fontId="17" fillId="0" borderId="7" xfId="0" applyFont="1" applyBorder="1" applyAlignment="1">
      <alignment horizontal="left" vertical="center"/>
    </xf>
    <xf numFmtId="4" fontId="17" fillId="0" borderId="7" xfId="0" applyNumberFormat="1" applyFont="1" applyBorder="1" applyAlignment="1">
      <alignment horizontal="center" vertical="center"/>
    </xf>
    <xf numFmtId="0" fontId="12" fillId="0" borderId="2" xfId="0" applyFont="1" applyBorder="1" applyAlignment="1">
      <alignment horizontal="left" vertical="center" wrapText="1"/>
    </xf>
    <xf numFmtId="0" fontId="17" fillId="0" borderId="2" xfId="0" applyFont="1" applyBorder="1" applyAlignment="1">
      <alignment wrapText="1"/>
    </xf>
    <xf numFmtId="0" fontId="12" fillId="0" borderId="7" xfId="0" applyFont="1" applyBorder="1" applyAlignment="1">
      <alignment horizontal="left"/>
    </xf>
    <xf numFmtId="0" fontId="20" fillId="0" borderId="2" xfId="0" applyFont="1" applyBorder="1" applyAlignment="1">
      <alignment horizontal="left" vertical="center"/>
    </xf>
    <xf numFmtId="0" fontId="12" fillId="0" borderId="3" xfId="0" applyFont="1" applyBorder="1" applyAlignment="1">
      <alignment horizontal="center"/>
    </xf>
    <xf numFmtId="0" fontId="12" fillId="0" borderId="7" xfId="0" applyFont="1" applyBorder="1"/>
    <xf numFmtId="0" fontId="17" fillId="0" borderId="7" xfId="0" applyFont="1" applyBorder="1" applyAlignment="1">
      <alignment horizontal="left"/>
    </xf>
    <xf numFmtId="0" fontId="17" fillId="0" borderId="2" xfId="0" applyFont="1" applyBorder="1" applyAlignment="1">
      <alignment horizontal="left" vertical="center"/>
    </xf>
    <xf numFmtId="0" fontId="18" fillId="0" borderId="2" xfId="0" applyFont="1" applyBorder="1" applyAlignment="1">
      <alignment horizontal="center" vertical="center"/>
    </xf>
    <xf numFmtId="0" fontId="21" fillId="0" borderId="2" xfId="0" applyFont="1" applyBorder="1" applyAlignment="1">
      <alignment horizontal="left" vertical="center"/>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17" fillId="2" borderId="2" xfId="0" applyFont="1" applyFill="1" applyBorder="1" applyAlignment="1">
      <alignment horizontal="left" vertical="center" wrapText="1"/>
    </xf>
    <xf numFmtId="0" fontId="17" fillId="0" borderId="7" xfId="0" applyFont="1" applyBorder="1" applyAlignment="1">
      <alignment horizontal="center" vertical="center" wrapText="1"/>
    </xf>
    <xf numFmtId="0" fontId="17" fillId="2" borderId="2" xfId="0" applyFont="1" applyFill="1" applyBorder="1" applyAlignment="1">
      <alignment vertical="center"/>
    </xf>
    <xf numFmtId="0" fontId="17" fillId="2" borderId="2" xfId="0" applyFont="1" applyFill="1" applyBorder="1" applyAlignment="1">
      <alignment wrapText="1"/>
    </xf>
    <xf numFmtId="0" fontId="18" fillId="0" borderId="2" xfId="0" applyFont="1" applyBorder="1" applyAlignment="1">
      <alignment horizontal="center" wrapText="1"/>
    </xf>
    <xf numFmtId="0" fontId="12" fillId="0" borderId="2" xfId="0" applyFont="1" applyBorder="1" applyAlignment="1">
      <alignment horizontal="center" vertical="center" wrapText="1"/>
    </xf>
    <xf numFmtId="0" fontId="12" fillId="0" borderId="2" xfId="0" applyFont="1" applyBorder="1" applyAlignment="1">
      <alignment horizontal="center"/>
    </xf>
    <xf numFmtId="166" fontId="12" fillId="0" borderId="3" xfId="1" applyFont="1" applyFill="1" applyBorder="1" applyAlignment="1">
      <alignment horizontal="center" vertical="center"/>
    </xf>
    <xf numFmtId="1" fontId="17" fillId="0" borderId="8" xfId="0" applyNumberFormat="1" applyFont="1" applyBorder="1" applyAlignment="1">
      <alignment horizontal="center" vertical="center"/>
    </xf>
    <xf numFmtId="0" fontId="12" fillId="0" borderId="10" xfId="0" applyFont="1" applyBorder="1" applyAlignment="1">
      <alignment horizontal="center" vertical="center"/>
    </xf>
    <xf numFmtId="0" fontId="17" fillId="0" borderId="0" xfId="0" applyFont="1" applyAlignment="1">
      <alignment vertical="center" wrapText="1"/>
    </xf>
    <xf numFmtId="1" fontId="17" fillId="0" borderId="0" xfId="0" applyNumberFormat="1" applyFont="1" applyAlignment="1">
      <alignment horizontal="center" vertical="center"/>
    </xf>
    <xf numFmtId="0" fontId="17" fillId="0" borderId="0" xfId="0" applyFont="1" applyAlignment="1">
      <alignment horizontal="right" vertical="center"/>
    </xf>
    <xf numFmtId="0" fontId="17" fillId="0" borderId="5" xfId="0" applyFont="1" applyBorder="1" applyAlignment="1">
      <alignment horizontal="right" vertical="center"/>
    </xf>
    <xf numFmtId="0" fontId="17" fillId="0" borderId="2" xfId="0" applyFont="1" applyBorder="1" applyAlignment="1">
      <alignment horizontal="left" vertical="center" wrapText="1"/>
    </xf>
    <xf numFmtId="0" fontId="14" fillId="0" borderId="2" xfId="0" applyFont="1" applyBorder="1" applyAlignment="1">
      <alignment horizontal="center" vertical="center"/>
    </xf>
    <xf numFmtId="2" fontId="12" fillId="0" borderId="7" xfId="0" applyNumberFormat="1" applyFont="1" applyBorder="1" applyAlignment="1">
      <alignment horizontal="center"/>
    </xf>
    <xf numFmtId="2" fontId="12" fillId="0" borderId="3" xfId="0" applyNumberFormat="1" applyFont="1" applyBorder="1" applyAlignment="1">
      <alignment horizontal="center"/>
    </xf>
    <xf numFmtId="1" fontId="17"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0" fontId="20" fillId="0" borderId="7" xfId="0" applyFont="1" applyBorder="1" applyAlignment="1">
      <alignment horizontal="left"/>
    </xf>
    <xf numFmtId="0" fontId="20" fillId="0" borderId="0" xfId="0" applyFont="1" applyAlignment="1">
      <alignment horizontal="left"/>
    </xf>
    <xf numFmtId="0" fontId="12" fillId="0" borderId="2" xfId="0" applyFont="1" applyBorder="1" applyAlignment="1">
      <alignment horizontal="left"/>
    </xf>
    <xf numFmtId="0" fontId="12" fillId="2" borderId="7" xfId="0" applyFont="1" applyFill="1" applyBorder="1" applyAlignment="1">
      <alignment horizontal="left"/>
    </xf>
    <xf numFmtId="1" fontId="12" fillId="0" borderId="7" xfId="0" applyNumberFormat="1" applyFont="1" applyBorder="1" applyAlignment="1">
      <alignment horizontal="center" vertical="center"/>
    </xf>
    <xf numFmtId="0" fontId="12" fillId="2" borderId="7" xfId="0" applyFont="1" applyFill="1" applyBorder="1" applyAlignment="1">
      <alignment horizontal="left" wrapText="1"/>
    </xf>
    <xf numFmtId="0" fontId="12" fillId="0" borderId="2" xfId="0" applyFont="1" applyBorder="1" applyAlignment="1">
      <alignment horizontal="left" vertical="top"/>
    </xf>
    <xf numFmtId="0" fontId="0" fillId="0" borderId="7" xfId="0" applyBorder="1" applyAlignment="1">
      <alignment horizontal="left" vertical="top" wrapText="1"/>
    </xf>
    <xf numFmtId="1" fontId="12" fillId="0" borderId="3" xfId="0" applyNumberFormat="1" applyFont="1" applyBorder="1" applyAlignment="1">
      <alignment horizontal="center"/>
    </xf>
    <xf numFmtId="2" fontId="13" fillId="0" borderId="7" xfId="0" applyNumberFormat="1" applyFont="1" applyBorder="1" applyAlignment="1">
      <alignment horizontal="center" vertical="center"/>
    </xf>
    <xf numFmtId="2" fontId="13" fillId="0" borderId="2" xfId="0" applyNumberFormat="1" applyFont="1" applyBorder="1" applyAlignment="1">
      <alignment horizontal="center" vertical="center"/>
    </xf>
    <xf numFmtId="0" fontId="18" fillId="0" borderId="7" xfId="0" applyFont="1" applyBorder="1" applyAlignment="1">
      <alignment vertical="center" wrapText="1"/>
    </xf>
    <xf numFmtId="0" fontId="12" fillId="0" borderId="7" xfId="0" applyFont="1" applyBorder="1" applyAlignment="1">
      <alignment horizontal="left" vertical="center"/>
    </xf>
    <xf numFmtId="0" fontId="14" fillId="0" borderId="2" xfId="0" applyFont="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vertical="center" wrapText="1"/>
    </xf>
    <xf numFmtId="0" fontId="14" fillId="0" borderId="7" xfId="0" applyFont="1" applyBorder="1" applyAlignment="1">
      <alignment horizontal="center" vertical="center"/>
    </xf>
    <xf numFmtId="1" fontId="17" fillId="0" borderId="7" xfId="0" applyNumberFormat="1" applyFont="1" applyBorder="1" applyAlignment="1">
      <alignment horizontal="center" vertical="center"/>
    </xf>
    <xf numFmtId="4" fontId="12" fillId="0" borderId="7" xfId="0" applyNumberFormat="1" applyFont="1" applyBorder="1" applyAlignment="1">
      <alignment horizontal="center" vertical="center"/>
    </xf>
    <xf numFmtId="1" fontId="17" fillId="0" borderId="2" xfId="0" applyNumberFormat="1" applyFont="1" applyBorder="1" applyAlignment="1">
      <alignment horizontal="center" vertical="center"/>
    </xf>
    <xf numFmtId="0" fontId="12" fillId="0" borderId="2" xfId="0" applyFont="1" applyBorder="1" applyAlignment="1">
      <alignment horizontal="left" vertical="center"/>
    </xf>
    <xf numFmtId="0" fontId="18" fillId="0" borderId="7" xfId="0" applyFont="1" applyBorder="1" applyAlignment="1">
      <alignment horizontal="left" vertical="center" wrapText="1"/>
    </xf>
    <xf numFmtId="0" fontId="18" fillId="0" borderId="7" xfId="0" applyFont="1" applyBorder="1" applyAlignment="1">
      <alignment horizontal="left" vertical="center"/>
    </xf>
    <xf numFmtId="0" fontId="14" fillId="0" borderId="2" xfId="0" applyFont="1" applyBorder="1" applyAlignment="1">
      <alignment vertical="center"/>
    </xf>
    <xf numFmtId="0" fontId="13" fillId="0" borderId="7" xfId="0" applyFont="1" applyBorder="1" applyAlignment="1">
      <alignment horizontal="left" vertical="center" wrapText="1"/>
    </xf>
    <xf numFmtId="1" fontId="14" fillId="0" borderId="3" xfId="0" applyNumberFormat="1" applyFont="1" applyBorder="1" applyAlignment="1">
      <alignment horizontal="center" vertical="center"/>
    </xf>
    <xf numFmtId="0" fontId="13" fillId="0" borderId="2" xfId="0" applyFont="1" applyBorder="1" applyAlignment="1">
      <alignment horizontal="left" vertical="top" wrapText="1"/>
    </xf>
    <xf numFmtId="0" fontId="12" fillId="2" borderId="7" xfId="0" applyFont="1" applyFill="1" applyBorder="1" applyAlignment="1">
      <alignment horizontal="left" vertical="top" wrapText="1"/>
    </xf>
    <xf numFmtId="0" fontId="13" fillId="0" borderId="7" xfId="0" applyFont="1" applyBorder="1" applyAlignment="1">
      <alignment horizontal="center" vertical="top" wrapText="1"/>
    </xf>
    <xf numFmtId="169" fontId="12" fillId="0" borderId="7" xfId="0" applyNumberFormat="1" applyFont="1" applyBorder="1" applyAlignment="1">
      <alignment horizontal="center" vertical="top" wrapText="1"/>
    </xf>
    <xf numFmtId="0" fontId="12" fillId="2" borderId="2" xfId="0" applyFont="1" applyFill="1" applyBorder="1" applyAlignment="1">
      <alignment horizontal="left" vertical="top" wrapText="1"/>
    </xf>
    <xf numFmtId="0" fontId="13" fillId="0" borderId="3" xfId="0" applyFont="1" applyBorder="1" applyAlignment="1">
      <alignment horizontal="center" vertical="top" wrapText="1"/>
    </xf>
    <xf numFmtId="169" fontId="12" fillId="0" borderId="3" xfId="0" applyNumberFormat="1" applyFont="1" applyBorder="1" applyAlignment="1">
      <alignment horizontal="center" vertical="top" wrapText="1"/>
    </xf>
    <xf numFmtId="0" fontId="12" fillId="0" borderId="2" xfId="0" applyFont="1" applyBorder="1" applyAlignment="1">
      <alignment horizontal="left" vertical="top" wrapText="1"/>
    </xf>
    <xf numFmtId="0" fontId="13" fillId="0" borderId="2" xfId="0" applyFont="1" applyBorder="1" applyAlignment="1">
      <alignment horizontal="center" vertical="top" wrapText="1"/>
    </xf>
    <xf numFmtId="169" fontId="12" fillId="0" borderId="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0" fillId="0" borderId="7" xfId="0" applyFont="1" applyBorder="1" applyAlignment="1">
      <alignment horizontal="left" vertical="center"/>
    </xf>
    <xf numFmtId="0" fontId="13" fillId="0" borderId="3" xfId="0" applyFont="1" applyBorder="1" applyAlignment="1">
      <alignment horizontal="center" vertical="center" wrapText="1"/>
    </xf>
    <xf numFmtId="2" fontId="22" fillId="0" borderId="7" xfId="0" applyNumberFormat="1" applyFont="1" applyBorder="1"/>
    <xf numFmtId="0" fontId="13" fillId="2" borderId="7" xfId="0" applyFont="1" applyFill="1" applyBorder="1" applyAlignment="1">
      <alignment horizontal="left" vertical="center" wrapText="1"/>
    </xf>
    <xf numFmtId="0" fontId="17" fillId="0" borderId="7" xfId="0" applyFont="1" applyBorder="1" applyAlignment="1">
      <alignment horizontal="left" vertical="center" wrapText="1"/>
    </xf>
    <xf numFmtId="2" fontId="22" fillId="0" borderId="7" xfId="0" applyNumberFormat="1" applyFont="1" applyBorder="1" applyAlignment="1">
      <alignment vertical="center"/>
    </xf>
    <xf numFmtId="0" fontId="12" fillId="0" borderId="7" xfId="0" applyFont="1" applyBorder="1" applyAlignment="1">
      <alignment horizontal="center" vertical="top" wrapText="1"/>
    </xf>
    <xf numFmtId="0" fontId="12" fillId="0" borderId="3" xfId="0" applyFont="1" applyBorder="1" applyAlignment="1">
      <alignment horizontal="center" vertical="top" wrapText="1"/>
    </xf>
    <xf numFmtId="0" fontId="18" fillId="0" borderId="0" xfId="0" applyFont="1" applyAlignment="1">
      <alignment horizontal="left" vertical="center"/>
    </xf>
    <xf numFmtId="0" fontId="20" fillId="0" borderId="7" xfId="0" applyFont="1" applyBorder="1" applyAlignment="1">
      <alignment horizontal="left" vertical="center" wrapText="1"/>
    </xf>
    <xf numFmtId="0" fontId="12" fillId="0" borderId="0" xfId="0" applyFont="1" applyAlignment="1">
      <alignment vertical="center" wrapText="1"/>
    </xf>
    <xf numFmtId="0" fontId="12" fillId="0" borderId="3" xfId="0" applyFont="1" applyBorder="1" applyAlignment="1">
      <alignment horizontal="center" vertical="center" wrapText="1"/>
    </xf>
    <xf numFmtId="49" fontId="20" fillId="0" borderId="7" xfId="0" applyNumberFormat="1" applyFont="1" applyBorder="1" applyAlignment="1">
      <alignment horizontal="left" vertical="top" wrapText="1"/>
    </xf>
    <xf numFmtId="0" fontId="20" fillId="0" borderId="7" xfId="0" applyFont="1" applyBorder="1" applyAlignment="1">
      <alignment vertical="top" wrapText="1"/>
    </xf>
    <xf numFmtId="0" fontId="12" fillId="0" borderId="7" xfId="0" applyFont="1" applyBorder="1" applyAlignment="1">
      <alignment vertical="top" wrapText="1"/>
    </xf>
    <xf numFmtId="0" fontId="12" fillId="0" borderId="0" xfId="0" applyFont="1"/>
    <xf numFmtId="3" fontId="12" fillId="0" borderId="7" xfId="1" applyNumberFormat="1" applyFont="1" applyBorder="1" applyAlignment="1">
      <alignment horizontal="center" vertical="top" wrapText="1"/>
    </xf>
    <xf numFmtId="3" fontId="12" fillId="0" borderId="3" xfId="1" applyNumberFormat="1" applyFont="1" applyBorder="1" applyAlignment="1">
      <alignment horizontal="center" vertical="top" wrapText="1"/>
    </xf>
    <xf numFmtId="0" fontId="12" fillId="0" borderId="7" xfId="0" applyFont="1" applyBorder="1" applyAlignment="1">
      <alignment horizontal="center" vertical="top"/>
    </xf>
    <xf numFmtId="0" fontId="12" fillId="0" borderId="3" xfId="0" applyFont="1" applyBorder="1" applyAlignment="1">
      <alignment vertical="top" wrapText="1"/>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3" fillId="0" borderId="8" xfId="0" applyFont="1" applyBorder="1" applyAlignment="1">
      <alignment horizontal="left" vertical="center" wrapText="1"/>
    </xf>
    <xf numFmtId="0" fontId="13" fillId="0" borderId="0" xfId="0" applyFont="1" applyAlignment="1">
      <alignment horizontal="center" vertical="center" wrapText="1"/>
    </xf>
    <xf numFmtId="4" fontId="12" fillId="0" borderId="1" xfId="0" applyNumberFormat="1" applyFont="1" applyBorder="1" applyAlignment="1">
      <alignment horizontal="center" vertical="center"/>
    </xf>
    <xf numFmtId="0" fontId="18" fillId="0" borderId="6" xfId="0" applyFont="1" applyBorder="1" applyAlignment="1">
      <alignment horizontal="left" vertical="center"/>
    </xf>
    <xf numFmtId="0" fontId="17" fillId="0" borderId="6" xfId="0" applyFont="1" applyBorder="1" applyAlignment="1">
      <alignment horizontal="center"/>
    </xf>
    <xf numFmtId="0" fontId="18" fillId="0" borderId="6" xfId="0" applyFont="1" applyBorder="1" applyAlignment="1">
      <alignment horizontal="left" wrapText="1"/>
    </xf>
    <xf numFmtId="0" fontId="17" fillId="0" borderId="6" xfId="0" applyFont="1" applyBorder="1" applyAlignment="1">
      <alignment horizontal="center" vertical="center"/>
    </xf>
    <xf numFmtId="0" fontId="17" fillId="0" borderId="6" xfId="0" applyFont="1" applyBorder="1"/>
    <xf numFmtId="0" fontId="18" fillId="0" borderId="7" xfId="0" applyFont="1" applyBorder="1" applyAlignment="1">
      <alignment horizontal="left" wrapText="1"/>
    </xf>
    <xf numFmtId="0" fontId="17" fillId="0" borderId="3" xfId="0" applyFont="1" applyBorder="1" applyAlignment="1">
      <alignment horizontal="center" vertical="center"/>
    </xf>
    <xf numFmtId="0" fontId="18" fillId="0" borderId="7" xfId="0" applyFont="1" applyBorder="1"/>
    <xf numFmtId="0" fontId="18" fillId="0" borderId="2" xfId="0" applyFont="1" applyBorder="1"/>
    <xf numFmtId="0" fontId="18" fillId="0" borderId="2" xfId="0" applyFont="1" applyBorder="1" applyAlignment="1">
      <alignment horizontal="center"/>
    </xf>
    <xf numFmtId="0" fontId="18" fillId="0" borderId="2" xfId="0" applyFont="1" applyBorder="1" applyAlignment="1">
      <alignment wrapText="1"/>
    </xf>
    <xf numFmtId="0" fontId="12" fillId="0" borderId="2" xfId="0" applyFont="1" applyBorder="1" applyAlignment="1">
      <alignment vertical="top" wrapText="1"/>
    </xf>
    <xf numFmtId="0" fontId="17" fillId="0" borderId="2" xfId="0" applyFont="1" applyBorder="1" applyAlignment="1">
      <alignment vertical="top" wrapText="1"/>
    </xf>
    <xf numFmtId="0" fontId="17" fillId="0" borderId="8" xfId="0" applyFont="1" applyBorder="1" applyAlignment="1">
      <alignment vertical="center"/>
    </xf>
    <xf numFmtId="0" fontId="17" fillId="0" borderId="8" xfId="0" applyFont="1" applyBorder="1" applyAlignment="1">
      <alignment horizontal="center" vertical="center" wrapText="1"/>
    </xf>
    <xf numFmtId="0" fontId="17" fillId="0" borderId="8" xfId="0" applyFont="1" applyBorder="1" applyAlignment="1">
      <alignment vertical="center" wrapText="1"/>
    </xf>
    <xf numFmtId="1" fontId="12" fillId="0" borderId="8" xfId="0" applyNumberFormat="1" applyFont="1" applyBorder="1" applyAlignment="1">
      <alignment horizontal="center" vertical="center"/>
    </xf>
    <xf numFmtId="0" fontId="12" fillId="0" borderId="2" xfId="0" applyFont="1" applyBorder="1"/>
    <xf numFmtId="0" fontId="18" fillId="0" borderId="2" xfId="0" applyFont="1" applyBorder="1" applyAlignment="1">
      <alignment horizontal="center" vertical="center" wrapText="1"/>
    </xf>
    <xf numFmtId="0" fontId="17" fillId="0" borderId="2" xfId="0" applyFont="1" applyBorder="1" applyAlignment="1">
      <alignment horizontal="center" wrapText="1"/>
    </xf>
    <xf numFmtId="0" fontId="14" fillId="0" borderId="2" xfId="0" applyFont="1" applyBorder="1" applyAlignment="1">
      <alignment wrapText="1"/>
    </xf>
    <xf numFmtId="0" fontId="14" fillId="0" borderId="2" xfId="0" applyFont="1" applyBorder="1" applyAlignment="1">
      <alignment horizontal="center" wrapText="1"/>
    </xf>
    <xf numFmtId="0" fontId="14" fillId="0" borderId="2"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xf>
    <xf numFmtId="0" fontId="14" fillId="0" borderId="0" xfId="0" applyFont="1"/>
    <xf numFmtId="0" fontId="14"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right"/>
    </xf>
    <xf numFmtId="0" fontId="12" fillId="0" borderId="5" xfId="0" applyFont="1" applyBorder="1" applyAlignment="1">
      <alignment horizontal="right"/>
    </xf>
    <xf numFmtId="170" fontId="20" fillId="0" borderId="6" xfId="0" applyNumberFormat="1" applyFont="1" applyBorder="1" applyAlignment="1">
      <alignment horizontal="left" vertical="center"/>
    </xf>
    <xf numFmtId="0" fontId="12" fillId="0" borderId="6" xfId="0" applyFont="1" applyBorder="1" applyAlignment="1">
      <alignment horizontal="center" vertical="center"/>
    </xf>
    <xf numFmtId="0" fontId="20" fillId="0" borderId="6" xfId="0" applyFont="1" applyBorder="1" applyAlignment="1">
      <alignment horizontal="left" vertical="center" wrapText="1"/>
    </xf>
    <xf numFmtId="0" fontId="12" fillId="0" borderId="3" xfId="0" applyFont="1" applyBorder="1" applyAlignment="1">
      <alignment horizontal="center" vertical="center"/>
    </xf>
    <xf numFmtId="0" fontId="12" fillId="0" borderId="7" xfId="0" applyFont="1" applyBorder="1" applyAlignment="1">
      <alignment vertical="center" wrapText="1"/>
    </xf>
    <xf numFmtId="0" fontId="12" fillId="0" borderId="2" xfId="0" applyFont="1" applyBorder="1" applyAlignment="1">
      <alignment wrapText="1"/>
    </xf>
    <xf numFmtId="2" fontId="12" fillId="0" borderId="3" xfId="0" applyNumberFormat="1" applyFont="1" applyBorder="1" applyAlignment="1">
      <alignment horizontal="center"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170" fontId="18" fillId="0" borderId="6" xfId="0" applyNumberFormat="1" applyFont="1" applyBorder="1" applyAlignment="1">
      <alignment horizontal="left" vertical="center"/>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7" xfId="0" applyFont="1" applyBorder="1" applyAlignment="1">
      <alignment horizontal="center" vertical="center" wrapText="1"/>
    </xf>
    <xf numFmtId="0" fontId="17" fillId="0" borderId="2" xfId="0" applyFont="1" applyBorder="1" applyAlignment="1">
      <alignment horizontal="left" vertical="center" wrapText="1" indent="3"/>
    </xf>
    <xf numFmtId="0" fontId="12" fillId="0" borderId="7" xfId="0" applyFont="1" applyBorder="1" applyAlignment="1" applyProtection="1">
      <alignment horizontal="center"/>
      <protection locked="0"/>
    </xf>
    <xf numFmtId="0" fontId="12" fillId="0" borderId="7" xfId="0" quotePrefix="1" applyFont="1" applyBorder="1" applyAlignment="1">
      <alignment horizontal="left"/>
    </xf>
    <xf numFmtId="0" fontId="12" fillId="0" borderId="0" xfId="0" quotePrefix="1" applyFont="1"/>
    <xf numFmtId="0" fontId="20" fillId="0" borderId="0" xfId="0" applyFont="1"/>
    <xf numFmtId="171" fontId="17" fillId="0" borderId="7" xfId="0" applyNumberFormat="1" applyFont="1" applyBorder="1" applyAlignment="1">
      <alignment vertical="center"/>
    </xf>
    <xf numFmtId="0" fontId="17" fillId="2" borderId="2" xfId="0" applyFont="1" applyFill="1" applyBorder="1" applyAlignment="1">
      <alignment horizontal="center" vertical="center"/>
    </xf>
    <xf numFmtId="0" fontId="17" fillId="2" borderId="7" xfId="0" applyFont="1" applyFill="1" applyBorder="1" applyAlignment="1">
      <alignment horizontal="center" vertical="center"/>
    </xf>
    <xf numFmtId="1" fontId="17" fillId="2" borderId="3" xfId="0" applyNumberFormat="1" applyFont="1" applyFill="1" applyBorder="1" applyAlignment="1">
      <alignment horizontal="center" vertical="center"/>
    </xf>
    <xf numFmtId="4" fontId="12" fillId="2" borderId="3" xfId="0" applyNumberFormat="1" applyFont="1" applyFill="1" applyBorder="1" applyAlignment="1">
      <alignment horizontal="center" vertical="center"/>
    </xf>
    <xf numFmtId="0" fontId="17" fillId="0" borderId="7" xfId="0" applyFont="1" applyBorder="1" applyAlignment="1">
      <alignment vertical="center" wrapText="1"/>
    </xf>
    <xf numFmtId="0" fontId="13" fillId="0" borderId="7" xfId="0" applyFont="1" applyBorder="1" applyAlignment="1" applyProtection="1">
      <alignment horizontal="center" vertical="center" wrapText="1"/>
      <protection locked="0"/>
    </xf>
    <xf numFmtId="3" fontId="12" fillId="0" borderId="7" xfId="0" applyNumberFormat="1" applyFont="1" applyBorder="1" applyAlignment="1">
      <alignment horizontal="center" vertical="center"/>
    </xf>
    <xf numFmtId="4" fontId="12" fillId="0" borderId="7" xfId="0" applyNumberFormat="1" applyFont="1" applyBorder="1" applyAlignment="1" applyProtection="1">
      <alignment horizontal="center" vertical="center"/>
      <protection locked="0"/>
    </xf>
    <xf numFmtId="0" fontId="20" fillId="0" borderId="7" xfId="0" applyFont="1" applyBorder="1" applyAlignment="1">
      <alignment horizontal="center" vertical="center" wrapText="1"/>
    </xf>
    <xf numFmtId="0" fontId="18" fillId="0" borderId="3" xfId="0" applyFont="1" applyBorder="1" applyAlignment="1">
      <alignment vertical="center" wrapText="1"/>
    </xf>
    <xf numFmtId="0" fontId="20" fillId="0" borderId="3"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20" fillId="0" borderId="7" xfId="0" applyFont="1" applyBorder="1" applyAlignment="1" applyProtection="1">
      <alignment vertical="center" wrapText="1"/>
      <protection locked="0"/>
    </xf>
    <xf numFmtId="0" fontId="12" fillId="2" borderId="7" xfId="0" applyFont="1" applyFill="1" applyBorder="1" applyAlignment="1">
      <alignment vertical="center" wrapText="1"/>
    </xf>
    <xf numFmtId="0" fontId="12" fillId="0" borderId="2" xfId="0" applyFont="1" applyBorder="1" applyAlignment="1" applyProtection="1">
      <alignment horizontal="center" vertical="center" wrapText="1"/>
      <protection locked="0"/>
    </xf>
    <xf numFmtId="4" fontId="12" fillId="0" borderId="3" xfId="0" applyNumberFormat="1" applyFont="1" applyBorder="1" applyAlignment="1" applyProtection="1">
      <alignment horizontal="center" vertical="center"/>
      <protection locked="0"/>
    </xf>
    <xf numFmtId="3" fontId="17" fillId="0" borderId="3" xfId="0" applyNumberFormat="1" applyFont="1" applyBorder="1" applyAlignment="1">
      <alignment horizontal="center" vertical="center"/>
    </xf>
    <xf numFmtId="0" fontId="20" fillId="0" borderId="7" xfId="0" applyFont="1" applyBorder="1" applyAlignment="1">
      <alignment vertical="center" wrapText="1"/>
    </xf>
    <xf numFmtId="0" fontId="17" fillId="0" borderId="2" xfId="0" applyFont="1" applyBorder="1" applyAlignment="1">
      <alignment vertical="top"/>
    </xf>
    <xf numFmtId="0" fontId="17" fillId="0" borderId="2" xfId="0" applyFont="1" applyBorder="1" applyAlignment="1">
      <alignment horizontal="left" vertical="top"/>
    </xf>
    <xf numFmtId="0" fontId="18" fillId="0" borderId="2" xfId="0" applyFont="1" applyBorder="1" applyAlignment="1">
      <alignment horizontal="left"/>
    </xf>
    <xf numFmtId="0" fontId="0" fillId="0" borderId="0" xfId="0" applyAlignment="1">
      <alignment horizontal="center"/>
    </xf>
    <xf numFmtId="2" fontId="0" fillId="0" borderId="0" xfId="0" applyNumberFormat="1"/>
    <xf numFmtId="2" fontId="24" fillId="0" borderId="0" xfId="0" applyNumberFormat="1" applyFont="1" applyAlignment="1">
      <alignment horizontal="center" vertical="center"/>
    </xf>
    <xf numFmtId="2" fontId="25" fillId="0" borderId="0" xfId="0" applyNumberFormat="1" applyFont="1" applyAlignment="1">
      <alignment horizontal="center" vertical="center"/>
    </xf>
    <xf numFmtId="2" fontId="13" fillId="0" borderId="7" xfId="0" applyNumberFormat="1" applyFont="1" applyBorder="1" applyAlignment="1">
      <alignment horizontal="center" vertical="center" wrapText="1"/>
    </xf>
    <xf numFmtId="4" fontId="12" fillId="0" borderId="3" xfId="0" applyNumberFormat="1" applyFont="1" applyBorder="1" applyAlignment="1">
      <alignment vertical="center" wrapText="1"/>
    </xf>
    <xf numFmtId="2" fontId="14" fillId="0" borderId="6" xfId="0" applyNumberFormat="1" applyFont="1" applyBorder="1"/>
    <xf numFmtId="170" fontId="20" fillId="0" borderId="2" xfId="0" applyNumberFormat="1" applyFont="1" applyBorder="1" applyAlignment="1">
      <alignment horizontal="left" vertical="center"/>
    </xf>
    <xf numFmtId="2" fontId="25" fillId="0" borderId="7" xfId="0" applyNumberFormat="1" applyFont="1" applyBorder="1" applyAlignment="1">
      <alignment horizontal="center" vertical="center" wrapText="1"/>
    </xf>
    <xf numFmtId="0" fontId="26" fillId="0" borderId="3" xfId="0" applyFont="1" applyBorder="1" applyAlignment="1">
      <alignment vertical="top" wrapText="1"/>
    </xf>
    <xf numFmtId="2" fontId="14" fillId="0" borderId="7" xfId="0" applyNumberFormat="1" applyFont="1" applyBorder="1"/>
    <xf numFmtId="0" fontId="27" fillId="0" borderId="7" xfId="0" applyFont="1" applyBorder="1" applyAlignment="1">
      <alignment vertical="center" wrapText="1"/>
    </xf>
    <xf numFmtId="0" fontId="12" fillId="0" borderId="0" xfId="0" applyFont="1" applyAlignment="1">
      <alignment horizontal="center" vertical="center" wrapText="1"/>
    </xf>
    <xf numFmtId="2" fontId="12" fillId="0" borderId="7" xfId="0" applyNumberFormat="1" applyFont="1" applyBorder="1" applyAlignment="1">
      <alignment horizontal="center" vertical="center" wrapText="1"/>
    </xf>
    <xf numFmtId="4" fontId="12" fillId="0" borderId="0" xfId="0" applyNumberFormat="1" applyFont="1" applyAlignment="1">
      <alignment horizontal="right" vertical="center" wrapText="1"/>
    </xf>
    <xf numFmtId="2" fontId="12" fillId="0" borderId="7" xfId="0" applyNumberFormat="1" applyFont="1" applyBorder="1"/>
    <xf numFmtId="4" fontId="14" fillId="0" borderId="0" xfId="0" applyNumberFormat="1" applyFont="1" applyAlignment="1">
      <alignment vertical="center" wrapText="1"/>
    </xf>
    <xf numFmtId="0" fontId="0" fillId="0" borderId="0" xfId="0" quotePrefix="1" applyAlignment="1">
      <alignment horizontal="center"/>
    </xf>
    <xf numFmtId="2" fontId="17" fillId="0" borderId="7" xfId="0" applyNumberFormat="1" applyFont="1" applyBorder="1" applyAlignment="1">
      <alignment horizontal="center" vertical="center" wrapText="1"/>
    </xf>
    <xf numFmtId="4" fontId="12" fillId="0" borderId="0" xfId="0" applyNumberFormat="1" applyFont="1" applyAlignment="1">
      <alignment vertical="center" wrapText="1"/>
    </xf>
    <xf numFmtId="0" fontId="17" fillId="0" borderId="0" xfId="0" applyFont="1" applyAlignment="1">
      <alignment horizontal="center" vertical="center" wrapText="1"/>
    </xf>
    <xf numFmtId="168" fontId="12" fillId="0" borderId="7" xfId="9" applyNumberFormat="1" applyFont="1" applyBorder="1" applyAlignment="1">
      <alignment horizontal="center" vertical="center" wrapText="1"/>
    </xf>
    <xf numFmtId="4" fontId="14" fillId="0" borderId="0" xfId="0" applyNumberFormat="1" applyFont="1" applyAlignment="1">
      <alignment horizontal="right" vertical="center" wrapText="1"/>
    </xf>
    <xf numFmtId="2" fontId="13" fillId="0" borderId="2" xfId="0" applyNumberFormat="1" applyFont="1" applyBorder="1" applyAlignment="1">
      <alignment horizontal="center" vertical="center" wrapText="1"/>
    </xf>
    <xf numFmtId="4" fontId="12" fillId="0" borderId="2" xfId="0" applyNumberFormat="1" applyFont="1" applyBorder="1" applyAlignment="1">
      <alignment horizontal="left" vertical="center" wrapText="1"/>
    </xf>
    <xf numFmtId="2" fontId="25" fillId="0" borderId="2" xfId="0" applyNumberFormat="1" applyFont="1" applyBorder="1" applyAlignment="1">
      <alignment horizontal="center" vertical="center" wrapText="1"/>
    </xf>
    <xf numFmtId="4" fontId="20" fillId="0" borderId="2" xfId="0" applyNumberFormat="1" applyFont="1" applyBorder="1" applyAlignment="1">
      <alignment horizontal="left" vertical="center" wrapText="1"/>
    </xf>
    <xf numFmtId="2" fontId="21" fillId="0" borderId="7" xfId="0" applyNumberFormat="1" applyFont="1" applyBorder="1" applyAlignment="1">
      <alignment horizontal="left" vertical="center"/>
    </xf>
    <xf numFmtId="4" fontId="12" fillId="0" borderId="2" xfId="0" applyNumberFormat="1" applyFont="1" applyBorder="1" applyAlignment="1">
      <alignment vertical="center" wrapText="1"/>
    </xf>
    <xf numFmtId="4" fontId="12" fillId="0" borderId="2" xfId="0" applyNumberFormat="1" applyFont="1" applyBorder="1" applyAlignment="1">
      <alignment horizontal="right" vertical="center" wrapText="1"/>
    </xf>
    <xf numFmtId="0" fontId="28" fillId="0" borderId="0" xfId="0" applyFont="1"/>
    <xf numFmtId="4" fontId="12" fillId="0" borderId="2"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0" fontId="20" fillId="0" borderId="11" xfId="0" applyFont="1" applyBorder="1" applyAlignment="1">
      <alignment horizontal="left" vertical="center"/>
    </xf>
    <xf numFmtId="168" fontId="20" fillId="0" borderId="1" xfId="9" applyNumberFormat="1" applyFont="1" applyBorder="1" applyAlignment="1">
      <alignment horizontal="center" vertical="center" wrapText="1"/>
    </xf>
    <xf numFmtId="0" fontId="12" fillId="0" borderId="0" xfId="0" applyFont="1" applyAlignment="1">
      <alignment horizontal="left" vertical="center"/>
    </xf>
    <xf numFmtId="0" fontId="14" fillId="0" borderId="0" xfId="0" applyFont="1" applyAlignment="1">
      <alignment horizontal="center" vertical="top"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2" fontId="14" fillId="0" borderId="0" xfId="0" applyNumberFormat="1" applyFont="1"/>
    <xf numFmtId="0" fontId="12" fillId="0" borderId="10" xfId="0" applyFont="1" applyBorder="1" applyAlignment="1">
      <alignment horizontal="left" vertical="center"/>
    </xf>
    <xf numFmtId="168" fontId="20" fillId="0" borderId="6" xfId="9" applyNumberFormat="1" applyFont="1" applyBorder="1" applyAlignment="1">
      <alignment horizontal="center" vertical="center" wrapText="1"/>
    </xf>
    <xf numFmtId="0" fontId="12" fillId="0" borderId="0" xfId="0" applyFont="1" applyAlignment="1">
      <alignment horizontal="center" vertical="center"/>
    </xf>
    <xf numFmtId="4" fontId="12" fillId="0" borderId="0" xfId="0" applyNumberFormat="1" applyFont="1" applyAlignment="1">
      <alignment vertical="center"/>
    </xf>
    <xf numFmtId="2" fontId="25" fillId="0" borderId="7" xfId="0" applyNumberFormat="1" applyFont="1" applyBorder="1" applyAlignment="1">
      <alignment horizontal="center" vertical="center"/>
    </xf>
    <xf numFmtId="0" fontId="20" fillId="0" borderId="7" xfId="0" applyFont="1" applyBorder="1"/>
    <xf numFmtId="0" fontId="20" fillId="0" borderId="0" xfId="0" applyFont="1" applyAlignment="1">
      <alignment horizontal="center" vertical="center"/>
    </xf>
    <xf numFmtId="0" fontId="20" fillId="0" borderId="7" xfId="0" applyFont="1" applyBorder="1" applyAlignment="1">
      <alignment horizontal="center" vertical="center"/>
    </xf>
    <xf numFmtId="4" fontId="20" fillId="0" borderId="0" xfId="0" applyNumberFormat="1" applyFont="1" applyAlignment="1">
      <alignment vertical="center"/>
    </xf>
    <xf numFmtId="2" fontId="21" fillId="0" borderId="7" xfId="0" applyNumberFormat="1" applyFont="1" applyBorder="1"/>
    <xf numFmtId="2" fontId="12" fillId="0" borderId="7" xfId="0" applyNumberFormat="1" applyFont="1" applyBorder="1" applyAlignment="1">
      <alignment horizontal="center" vertical="center"/>
    </xf>
    <xf numFmtId="2" fontId="20" fillId="0" borderId="7" xfId="0" applyNumberFormat="1" applyFont="1" applyBorder="1" applyAlignment="1">
      <alignment horizontal="center" vertical="center"/>
    </xf>
    <xf numFmtId="0" fontId="12" fillId="0" borderId="7" xfId="0" applyFont="1" applyBorder="1" applyAlignment="1">
      <alignment horizontal="left" indent="3"/>
    </xf>
    <xf numFmtId="4" fontId="12" fillId="0" borderId="7" xfId="0" applyNumberFormat="1" applyFont="1" applyBorder="1" applyAlignment="1">
      <alignment vertical="center"/>
    </xf>
    <xf numFmtId="0" fontId="12" fillId="0" borderId="7" xfId="0" applyFont="1" applyBorder="1" applyAlignment="1">
      <alignment horizontal="left" indent="4"/>
    </xf>
    <xf numFmtId="2" fontId="12" fillId="0" borderId="11" xfId="0" applyNumberFormat="1" applyFont="1" applyBorder="1" applyAlignment="1">
      <alignment horizontal="center" vertical="center"/>
    </xf>
    <xf numFmtId="168" fontId="12" fillId="0" borderId="1" xfId="9" applyNumberFormat="1" applyFont="1" applyBorder="1" applyAlignment="1">
      <alignment horizontal="center" vertical="center" wrapText="1"/>
    </xf>
    <xf numFmtId="2" fontId="14" fillId="0" borderId="0" xfId="0" applyNumberFormat="1" applyFont="1" applyAlignment="1">
      <alignment horizontal="center" vertical="top" wrapText="1"/>
    </xf>
    <xf numFmtId="0" fontId="13" fillId="0" borderId="9" xfId="0" applyFont="1" applyBorder="1" applyAlignment="1">
      <alignment horizontal="left" vertical="center"/>
    </xf>
    <xf numFmtId="0" fontId="17" fillId="0" borderId="11" xfId="0" applyFont="1" applyBorder="1"/>
    <xf numFmtId="0" fontId="13" fillId="0" borderId="11" xfId="0" applyFont="1" applyBorder="1" applyAlignment="1">
      <alignment horizontal="right" vertical="top"/>
    </xf>
    <xf numFmtId="0" fontId="13" fillId="0" borderId="11" xfId="0" applyFont="1" applyBorder="1" applyAlignment="1">
      <alignment horizontal="right" vertical="center"/>
    </xf>
    <xf numFmtId="0" fontId="13" fillId="0" borderId="11" xfId="0" applyFont="1" applyBorder="1" applyAlignment="1">
      <alignment horizontal="center" vertical="center"/>
    </xf>
    <xf numFmtId="4" fontId="13" fillId="0" borderId="10" xfId="0" applyNumberFormat="1" applyFont="1" applyBorder="1" applyAlignment="1">
      <alignment horizontal="center" vertical="center"/>
    </xf>
    <xf numFmtId="170" fontId="25" fillId="0" borderId="7" xfId="0" applyNumberFormat="1" applyFont="1" applyBorder="1" applyAlignment="1">
      <alignment horizontal="center" vertical="center"/>
    </xf>
    <xf numFmtId="0" fontId="17" fillId="0" borderId="7" xfId="0" applyFont="1" applyBorder="1" applyAlignment="1">
      <alignment horizontal="left" vertical="center" wrapText="1" indent="1"/>
    </xf>
    <xf numFmtId="0" fontId="17"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0" xfId="0" applyFont="1" applyFill="1" applyAlignment="1">
      <alignment vertical="center" wrapText="1"/>
    </xf>
    <xf numFmtId="0" fontId="12" fillId="2" borderId="0" xfId="0" applyFont="1" applyFill="1" applyAlignment="1">
      <alignment horizontal="center" vertical="center"/>
    </xf>
    <xf numFmtId="0" fontId="12" fillId="2" borderId="0" xfId="0" applyFont="1" applyFill="1"/>
    <xf numFmtId="0" fontId="12" fillId="0" borderId="8" xfId="0" applyFont="1" applyBorder="1" applyAlignment="1">
      <alignment horizontal="center" vertical="center"/>
    </xf>
    <xf numFmtId="0" fontId="20" fillId="0" borderId="10" xfId="0" applyFont="1" applyBorder="1" applyAlignment="1">
      <alignment horizontal="left" vertical="center"/>
    </xf>
    <xf numFmtId="168" fontId="20" fillId="0" borderId="1" xfId="9" applyNumberFormat="1" applyFont="1" applyBorder="1" applyAlignment="1">
      <alignment horizontal="center" vertical="center"/>
    </xf>
    <xf numFmtId="0" fontId="20" fillId="0" borderId="0" xfId="0" applyFont="1" applyAlignment="1">
      <alignment horizontal="left" vertical="top"/>
    </xf>
    <xf numFmtId="2" fontId="20" fillId="0" borderId="0" xfId="0" applyNumberFormat="1" applyFont="1" applyAlignment="1">
      <alignment horizontal="center" vertical="top"/>
    </xf>
    <xf numFmtId="0" fontId="20" fillId="0" borderId="0" xfId="0" applyFont="1" applyAlignment="1">
      <alignment horizontal="center" vertical="top"/>
    </xf>
    <xf numFmtId="0" fontId="12" fillId="0" borderId="6" xfId="0" applyFont="1" applyBorder="1" applyAlignment="1">
      <alignment horizontal="left" vertical="center"/>
    </xf>
    <xf numFmtId="0" fontId="12" fillId="0" borderId="6" xfId="0" applyFont="1" applyBorder="1" applyAlignment="1">
      <alignment vertical="center" wrapText="1"/>
    </xf>
    <xf numFmtId="0" fontId="17" fillId="0" borderId="6" xfId="0" applyFont="1" applyBorder="1" applyAlignment="1">
      <alignment horizontal="center" vertical="center" wrapText="1"/>
    </xf>
    <xf numFmtId="4" fontId="12" fillId="0" borderId="3" xfId="0" applyNumberFormat="1" applyFont="1" applyBorder="1" applyAlignment="1">
      <alignment vertical="center"/>
    </xf>
    <xf numFmtId="0" fontId="12" fillId="0" borderId="3" xfId="0" applyFont="1" applyBorder="1" applyAlignment="1">
      <alignment horizontal="left" vertical="center"/>
    </xf>
    <xf numFmtId="0" fontId="12" fillId="0" borderId="7" xfId="0" applyFont="1" applyBorder="1" applyAlignment="1">
      <alignment wrapText="1"/>
    </xf>
    <xf numFmtId="0" fontId="20" fillId="0" borderId="7" xfId="0" applyFont="1" applyBorder="1" applyAlignment="1">
      <alignment wrapText="1"/>
    </xf>
    <xf numFmtId="0" fontId="12" fillId="0" borderId="0" xfId="0" applyFont="1" applyAlignment="1">
      <alignment wrapText="1"/>
    </xf>
    <xf numFmtId="0" fontId="20" fillId="0" borderId="0" xfId="0" applyFont="1" applyAlignment="1">
      <alignment wrapText="1"/>
    </xf>
    <xf numFmtId="0" fontId="12" fillId="0" borderId="4" xfId="0" applyFont="1" applyBorder="1" applyAlignment="1">
      <alignment horizontal="left" vertical="center"/>
    </xf>
    <xf numFmtId="0" fontId="12" fillId="0" borderId="5" xfId="0" applyFont="1" applyBorder="1"/>
    <xf numFmtId="0" fontId="12" fillId="0" borderId="5" xfId="0" applyFont="1" applyBorder="1" applyAlignment="1">
      <alignment horizontal="center" vertical="center"/>
    </xf>
    <xf numFmtId="4" fontId="12" fillId="0" borderId="8" xfId="0" applyNumberFormat="1" applyFont="1" applyBorder="1" applyAlignment="1">
      <alignment vertical="center"/>
    </xf>
    <xf numFmtId="0" fontId="20" fillId="0" borderId="9" xfId="0" applyFont="1" applyBorder="1" applyAlignment="1">
      <alignment horizontal="left" vertical="center"/>
    </xf>
    <xf numFmtId="0" fontId="12" fillId="0" borderId="0" xfId="0" applyFont="1" applyAlignment="1">
      <alignment horizontal="left" wrapText="1" indent="2"/>
    </xf>
    <xf numFmtId="0" fontId="12" fillId="2" borderId="2" xfId="0" applyFont="1" applyFill="1" applyBorder="1"/>
    <xf numFmtId="2" fontId="13" fillId="0" borderId="4" xfId="0" applyNumberFormat="1" applyFont="1" applyBorder="1" applyAlignment="1">
      <alignment horizontal="center" vertical="center"/>
    </xf>
    <xf numFmtId="0" fontId="12" fillId="0" borderId="4" xfId="0" applyFont="1" applyBorder="1"/>
    <xf numFmtId="0" fontId="12" fillId="0" borderId="4" xfId="0" applyFont="1" applyBorder="1" applyAlignment="1">
      <alignment horizontal="center" vertical="center"/>
    </xf>
    <xf numFmtId="0" fontId="9" fillId="0" borderId="0" xfId="0" applyFont="1" applyAlignment="1">
      <alignment vertical="center" wrapText="1"/>
    </xf>
    <xf numFmtId="2" fontId="9" fillId="0" borderId="0" xfId="0" applyNumberFormat="1" applyFont="1" applyAlignment="1">
      <alignment horizontal="center" vertical="center" wrapText="1"/>
    </xf>
    <xf numFmtId="4" fontId="9" fillId="0" borderId="0" xfId="0" applyNumberFormat="1" applyFont="1" applyAlignment="1">
      <alignment vertical="center" wrapText="1"/>
    </xf>
    <xf numFmtId="0" fontId="17" fillId="0" borderId="0" xfId="0" applyFont="1" applyAlignment="1">
      <alignment horizontal="left" vertical="center"/>
    </xf>
    <xf numFmtId="0" fontId="9" fillId="0" borderId="0" xfId="0" applyFont="1" applyAlignment="1">
      <alignment horizontal="right" vertical="center"/>
    </xf>
    <xf numFmtId="166" fontId="13" fillId="2" borderId="6" xfId="1" applyFont="1" applyFill="1" applyBorder="1" applyAlignment="1">
      <alignment vertical="center" wrapText="1"/>
    </xf>
    <xf numFmtId="170" fontId="18" fillId="0" borderId="2" xfId="0" applyNumberFormat="1" applyFont="1" applyBorder="1" applyAlignment="1">
      <alignment horizontal="left" vertical="center"/>
    </xf>
    <xf numFmtId="0" fontId="17" fillId="0" borderId="6" xfId="0" applyFont="1" applyBorder="1" applyAlignment="1">
      <alignment horizontal="left" vertical="center"/>
    </xf>
    <xf numFmtId="0" fontId="18" fillId="0" borderId="3" xfId="0" applyFont="1" applyBorder="1" applyAlignment="1">
      <alignment horizontal="left" vertical="center" wrapText="1"/>
    </xf>
    <xf numFmtId="166" fontId="12" fillId="0" borderId="0" xfId="1" applyFont="1" applyFill="1" applyBorder="1" applyAlignment="1">
      <alignment horizontal="center" vertical="center"/>
    </xf>
    <xf numFmtId="0" fontId="17" fillId="0" borderId="3" xfId="0" applyFont="1" applyBorder="1" applyAlignment="1">
      <alignment horizontal="left" vertical="center" wrapText="1"/>
    </xf>
    <xf numFmtId="2" fontId="20" fillId="0" borderId="7" xfId="0" applyNumberFormat="1" applyFont="1" applyBorder="1" applyAlignment="1">
      <alignment horizontal="left" vertical="center" wrapText="1"/>
    </xf>
    <xf numFmtId="49" fontId="17" fillId="0" borderId="7" xfId="0" applyNumberFormat="1" applyFont="1" applyBorder="1" applyAlignment="1">
      <alignment horizontal="center" wrapText="1"/>
    </xf>
    <xf numFmtId="0" fontId="17" fillId="0" borderId="7" xfId="0" applyFont="1" applyBorder="1" applyAlignment="1">
      <alignment horizontal="center" wrapText="1"/>
    </xf>
    <xf numFmtId="0" fontId="12" fillId="0" borderId="0" xfId="0" applyFont="1" applyAlignment="1">
      <alignment horizontal="center" wrapText="1"/>
    </xf>
    <xf numFmtId="49" fontId="29" fillId="0" borderId="7" xfId="0" applyNumberFormat="1" applyFont="1" applyBorder="1" applyAlignment="1">
      <alignment wrapText="1"/>
    </xf>
    <xf numFmtId="172" fontId="12" fillId="0" borderId="0" xfId="0" applyNumberFormat="1" applyFont="1" applyAlignment="1">
      <alignment horizontal="center" wrapText="1"/>
    </xf>
    <xf numFmtId="44" fontId="17" fillId="0" borderId="7" xfId="0" applyNumberFormat="1" applyFont="1" applyBorder="1"/>
    <xf numFmtId="49" fontId="17" fillId="0" borderId="7" xfId="0" applyNumberFormat="1" applyFont="1" applyBorder="1" applyAlignment="1">
      <alignment wrapText="1"/>
    </xf>
    <xf numFmtId="0" fontId="17" fillId="0" borderId="7" xfId="0" applyFont="1" applyBorder="1" applyAlignment="1">
      <alignment wrapText="1"/>
    </xf>
    <xf numFmtId="49" fontId="17" fillId="0" borderId="7" xfId="0" applyNumberFormat="1" applyFont="1" applyBorder="1" applyAlignment="1">
      <alignment vertical="center" wrapText="1"/>
    </xf>
    <xf numFmtId="172" fontId="12" fillId="0" borderId="0" xfId="0" applyNumberFormat="1" applyFont="1" applyAlignment="1">
      <alignment horizontal="center" vertical="center" wrapText="1"/>
    </xf>
    <xf numFmtId="166" fontId="17" fillId="0" borderId="1" xfId="0" applyNumberFormat="1" applyFont="1" applyBorder="1" applyAlignment="1">
      <alignment horizontal="center" vertical="center"/>
    </xf>
    <xf numFmtId="44" fontId="17" fillId="0" borderId="1" xfId="0" applyNumberFormat="1" applyFont="1" applyBorder="1"/>
    <xf numFmtId="172" fontId="12" fillId="0" borderId="7" xfId="0" applyNumberFormat="1" applyFont="1" applyBorder="1" applyAlignment="1">
      <alignment horizontal="center" wrapText="1"/>
    </xf>
    <xf numFmtId="49" fontId="17" fillId="0" borderId="7" xfId="0" applyNumberFormat="1" applyFont="1" applyBorder="1"/>
    <xf numFmtId="165" fontId="12" fillId="0" borderId="7" xfId="0" applyNumberFormat="1" applyFont="1" applyBorder="1" applyAlignment="1">
      <alignment horizontal="center" wrapText="1"/>
    </xf>
    <xf numFmtId="0" fontId="17" fillId="0" borderId="0" xfId="0" applyFont="1" applyAlignment="1">
      <alignment horizontal="center" wrapText="1"/>
    </xf>
    <xf numFmtId="166" fontId="12" fillId="0" borderId="7" xfId="1" applyFont="1" applyFill="1" applyBorder="1" applyAlignment="1">
      <alignment horizontal="center" vertical="center"/>
    </xf>
    <xf numFmtId="2" fontId="17" fillId="0" borderId="7" xfId="0" applyNumberFormat="1" applyFont="1" applyBorder="1" applyAlignment="1">
      <alignment horizontal="left" vertical="center" wrapText="1"/>
    </xf>
    <xf numFmtId="44" fontId="17" fillId="0" borderId="7" xfId="0" applyNumberFormat="1" applyFont="1" applyBorder="1" applyAlignment="1">
      <alignment horizontal="center" vertical="center"/>
    </xf>
    <xf numFmtId="173" fontId="12" fillId="0" borderId="0" xfId="0" applyNumberFormat="1" applyFont="1" applyAlignment="1">
      <alignment horizontal="center" vertical="center"/>
    </xf>
    <xf numFmtId="170" fontId="20" fillId="0" borderId="7" xfId="0" applyNumberFormat="1" applyFont="1" applyBorder="1"/>
    <xf numFmtId="2" fontId="17" fillId="2" borderId="7" xfId="0" applyNumberFormat="1" applyFont="1" applyFill="1" applyBorder="1" applyAlignment="1">
      <alignment horizontal="left" vertical="center" wrapText="1"/>
    </xf>
    <xf numFmtId="1" fontId="17" fillId="0" borderId="7" xfId="0" applyNumberFormat="1" applyFont="1" applyBorder="1" applyAlignment="1">
      <alignment horizontal="center" vertical="center" wrapText="1"/>
    </xf>
    <xf numFmtId="174" fontId="12" fillId="0" borderId="7" xfId="0" applyNumberFormat="1" applyFont="1" applyBorder="1" applyAlignment="1">
      <alignment horizontal="center" vertical="center"/>
    </xf>
    <xf numFmtId="168" fontId="12" fillId="0" borderId="7" xfId="0" applyNumberFormat="1" applyFont="1" applyBorder="1" applyAlignment="1">
      <alignment horizontal="center" vertical="center" wrapText="1"/>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center"/>
    </xf>
    <xf numFmtId="0" fontId="12" fillId="0" borderId="6" xfId="0" applyFont="1" applyBorder="1" applyAlignment="1">
      <alignment horizontal="center"/>
    </xf>
    <xf numFmtId="0" fontId="12" fillId="0" borderId="15" xfId="0" applyFont="1" applyBorder="1" applyAlignment="1">
      <alignment horizontal="center"/>
    </xf>
    <xf numFmtId="170" fontId="17" fillId="0" borderId="7" xfId="0" applyNumberFormat="1" applyFont="1" applyBorder="1" applyAlignment="1">
      <alignment horizontal="center" vertical="center" wrapText="1"/>
    </xf>
    <xf numFmtId="170" fontId="17" fillId="0" borderId="7" xfId="0" applyNumberFormat="1" applyFont="1" applyBorder="1" applyAlignment="1">
      <alignment horizontal="left" vertical="center" wrapText="1"/>
    </xf>
    <xf numFmtId="170" fontId="17" fillId="0" borderId="0" xfId="0" applyNumberFormat="1" applyFont="1" applyAlignment="1">
      <alignment horizontal="center" vertical="center" wrapText="1"/>
    </xf>
    <xf numFmtId="0" fontId="30" fillId="0" borderId="0" xfId="0" applyFont="1" applyAlignment="1">
      <alignment horizontal="center" vertical="center" wrapText="1"/>
    </xf>
    <xf numFmtId="170" fontId="17" fillId="2" borderId="7" xfId="0" applyNumberFormat="1" applyFont="1" applyFill="1" applyBorder="1" applyAlignment="1">
      <alignment horizontal="left" vertical="center" wrapText="1"/>
    </xf>
    <xf numFmtId="168" fontId="12" fillId="0" borderId="3" xfId="0" applyNumberFormat="1" applyFont="1" applyBorder="1" applyAlignment="1">
      <alignment horizontal="center" vertical="center" wrapText="1"/>
    </xf>
    <xf numFmtId="170" fontId="20" fillId="0" borderId="7" xfId="31" applyNumberFormat="1" applyFont="1" applyBorder="1" applyAlignment="1">
      <alignment horizontal="left" vertical="top" wrapText="1"/>
    </xf>
    <xf numFmtId="168" fontId="12" fillId="0" borderId="3" xfId="0" applyNumberFormat="1" applyFont="1" applyBorder="1" applyAlignment="1">
      <alignment horizontal="center"/>
    </xf>
    <xf numFmtId="2" fontId="12" fillId="2" borderId="7" xfId="0" applyNumberFormat="1" applyFont="1" applyFill="1" applyBorder="1" applyAlignment="1">
      <alignment horizontal="left" vertical="top" wrapText="1"/>
    </xf>
    <xf numFmtId="2" fontId="12" fillId="0" borderId="3" xfId="0" applyNumberFormat="1" applyFont="1" applyBorder="1" applyAlignment="1">
      <alignment horizontal="center" vertical="top" wrapText="1"/>
    </xf>
    <xf numFmtId="1" fontId="17" fillId="0" borderId="3" xfId="0" applyNumberFormat="1" applyFont="1" applyBorder="1" applyAlignment="1">
      <alignment horizontal="center" vertical="top" wrapText="1"/>
    </xf>
    <xf numFmtId="2" fontId="17" fillId="2" borderId="7" xfId="0" applyNumberFormat="1" applyFont="1" applyFill="1" applyBorder="1" applyAlignment="1">
      <alignment horizontal="left" vertical="top" wrapText="1"/>
    </xf>
    <xf numFmtId="2" fontId="12" fillId="2" borderId="7" xfId="0" applyNumberFormat="1" applyFont="1" applyFill="1" applyBorder="1" applyAlignment="1">
      <alignment horizontal="left" vertical="center" wrapText="1"/>
    </xf>
    <xf numFmtId="2" fontId="12" fillId="0" borderId="3" xfId="0" applyNumberFormat="1" applyFont="1" applyBorder="1" applyAlignment="1">
      <alignment horizontal="center" vertical="center" wrapText="1"/>
    </xf>
    <xf numFmtId="2" fontId="18" fillId="2" borderId="7" xfId="0" applyNumberFormat="1" applyFont="1" applyFill="1" applyBorder="1" applyAlignment="1">
      <alignment horizontal="left" vertical="center" wrapText="1"/>
    </xf>
    <xf numFmtId="0" fontId="20" fillId="2" borderId="7" xfId="0" applyFont="1" applyFill="1" applyBorder="1" applyAlignment="1">
      <alignment horizontal="justify" wrapText="1"/>
    </xf>
    <xf numFmtId="0" fontId="12" fillId="0" borderId="3" xfId="0" applyFont="1" applyBorder="1" applyAlignment="1">
      <alignment horizontal="center" wrapText="1"/>
    </xf>
    <xf numFmtId="165" fontId="12" fillId="0" borderId="3" xfId="0" applyNumberFormat="1" applyFont="1" applyBorder="1" applyAlignment="1">
      <alignment horizontal="center" wrapText="1"/>
    </xf>
    <xf numFmtId="165" fontId="17" fillId="0" borderId="7" xfId="0" applyNumberFormat="1" applyFont="1" applyBorder="1" applyAlignment="1">
      <alignment horizontal="center" wrapText="1"/>
    </xf>
    <xf numFmtId="2" fontId="17" fillId="0" borderId="3" xfId="0" applyNumberFormat="1" applyFont="1" applyBorder="1" applyAlignment="1">
      <alignment horizontal="center" vertical="center" wrapText="1"/>
    </xf>
    <xf numFmtId="0" fontId="12" fillId="2" borderId="7" xfId="0" applyFont="1" applyFill="1" applyBorder="1" applyAlignment="1">
      <alignment horizontal="justify" wrapText="1"/>
    </xf>
    <xf numFmtId="0" fontId="12" fillId="2" borderId="7" xfId="0" applyFont="1" applyFill="1" applyBorder="1" applyAlignment="1">
      <alignment horizontal="justify" vertical="center" wrapText="1"/>
    </xf>
    <xf numFmtId="0" fontId="12" fillId="0" borderId="7" xfId="0" applyFont="1" applyBorder="1" applyAlignment="1">
      <alignment horizontal="justify" wrapText="1"/>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Border="1" applyAlignment="1">
      <alignment horizontal="justify" wrapText="1"/>
    </xf>
    <xf numFmtId="2" fontId="17" fillId="0" borderId="16" xfId="0" applyNumberFormat="1" applyFont="1" applyBorder="1" applyAlignment="1">
      <alignment horizontal="center" vertical="center" wrapText="1"/>
    </xf>
    <xf numFmtId="169" fontId="17" fillId="0" borderId="7" xfId="0" applyNumberFormat="1" applyFont="1" applyBorder="1" applyAlignment="1">
      <alignment horizontal="center" wrapText="1"/>
    </xf>
    <xf numFmtId="169" fontId="17" fillId="0" borderId="0" xfId="0" applyNumberFormat="1" applyFont="1" applyAlignment="1">
      <alignment horizontal="center" wrapText="1"/>
    </xf>
    <xf numFmtId="0" fontId="12" fillId="0" borderId="13" xfId="0" applyFont="1" applyBorder="1" applyAlignment="1">
      <alignment horizontal="left" vertical="center"/>
    </xf>
    <xf numFmtId="165" fontId="17" fillId="0" borderId="7" xfId="0" applyNumberFormat="1" applyFont="1" applyBorder="1" applyAlignment="1">
      <alignment horizontal="left" vertical="center" wrapText="1"/>
    </xf>
    <xf numFmtId="0" fontId="20" fillId="0" borderId="7" xfId="0" applyFont="1" applyBorder="1" applyAlignment="1">
      <alignment horizontal="justify" wrapText="1"/>
    </xf>
    <xf numFmtId="0" fontId="20" fillId="0" borderId="3" xfId="0" applyFont="1" applyBorder="1" applyAlignment="1">
      <alignment horizontal="justify" wrapText="1"/>
    </xf>
    <xf numFmtId="0" fontId="12" fillId="0" borderId="3" xfId="0" applyFont="1" applyBorder="1" applyAlignment="1">
      <alignment horizontal="justify" wrapText="1"/>
    </xf>
    <xf numFmtId="0" fontId="12" fillId="2" borderId="3" xfId="0" applyFont="1" applyFill="1" applyBorder="1" applyAlignment="1">
      <alignment horizontal="justify" wrapText="1"/>
    </xf>
    <xf numFmtId="0" fontId="12" fillId="0" borderId="3" xfId="0" applyFont="1" applyBorder="1" applyAlignment="1">
      <alignment horizontal="lef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12" fillId="0" borderId="7" xfId="0" applyFont="1" applyBorder="1" applyAlignment="1">
      <alignment horizontal="justify" vertical="center" wrapText="1"/>
    </xf>
    <xf numFmtId="3" fontId="12" fillId="0" borderId="7" xfId="0" applyNumberFormat="1" applyFont="1" applyBorder="1" applyAlignment="1">
      <alignment horizontal="center" vertical="center" wrapText="1"/>
    </xf>
    <xf numFmtId="0" fontId="12" fillId="0" borderId="7" xfId="0" applyFont="1" applyBorder="1" applyAlignment="1">
      <alignment horizontal="center" wrapText="1"/>
    </xf>
    <xf numFmtId="0" fontId="12" fillId="0" borderId="7" xfId="0" applyFont="1" applyBorder="1" applyAlignment="1">
      <alignment horizontal="justify" vertical="top" wrapText="1"/>
    </xf>
    <xf numFmtId="1" fontId="12" fillId="0" borderId="7" xfId="0" applyNumberFormat="1" applyFont="1" applyBorder="1" applyAlignment="1">
      <alignment horizontal="center" wrapText="1"/>
    </xf>
    <xf numFmtId="0" fontId="12" fillId="0" borderId="7" xfId="0" applyFont="1" applyBorder="1" applyAlignment="1" applyProtection="1">
      <alignment vertical="top" wrapText="1"/>
      <protection hidden="1"/>
    </xf>
    <xf numFmtId="165" fontId="17" fillId="0" borderId="7" xfId="0" applyNumberFormat="1" applyFont="1" applyBorder="1" applyAlignment="1">
      <alignment horizontal="left" wrapText="1"/>
    </xf>
    <xf numFmtId="165" fontId="17" fillId="0" borderId="0" xfId="0" applyNumberFormat="1" applyFont="1" applyAlignment="1">
      <alignment horizontal="left" wrapText="1"/>
    </xf>
    <xf numFmtId="166" fontId="12" fillId="0" borderId="1" xfId="0" applyNumberFormat="1" applyFont="1" applyBorder="1" applyAlignment="1">
      <alignment horizontal="center" vertical="center"/>
    </xf>
    <xf numFmtId="0" fontId="20" fillId="0" borderId="7" xfId="0" applyFont="1" applyBorder="1" applyAlignment="1">
      <alignment horizontal="justify" vertical="center" wrapText="1"/>
    </xf>
    <xf numFmtId="169" fontId="17" fillId="0" borderId="7" xfId="0" applyNumberFormat="1" applyFont="1" applyBorder="1" applyAlignment="1">
      <alignment horizontal="center" vertical="center" wrapText="1"/>
    </xf>
    <xf numFmtId="170" fontId="18" fillId="0" borderId="3" xfId="0" applyNumberFormat="1" applyFont="1" applyBorder="1" applyAlignment="1">
      <alignment horizontal="left" vertical="center" wrapText="1"/>
    </xf>
    <xf numFmtId="0" fontId="17" fillId="0" borderId="3" xfId="0" applyFont="1" applyBorder="1" applyAlignment="1">
      <alignment horizontal="left" vertical="center"/>
    </xf>
    <xf numFmtId="0" fontId="12" fillId="2" borderId="3" xfId="0" applyFont="1" applyFill="1" applyBorder="1" applyAlignment="1">
      <alignment vertical="center" wrapText="1"/>
    </xf>
    <xf numFmtId="166" fontId="17" fillId="0" borderId="7" xfId="0" applyNumberFormat="1" applyFont="1" applyBorder="1" applyAlignment="1" applyProtection="1">
      <alignment horizontal="center" vertical="center" wrapText="1"/>
      <protection locked="0"/>
    </xf>
    <xf numFmtId="170" fontId="18" fillId="0" borderId="7" xfId="0" applyNumberFormat="1" applyFont="1" applyBorder="1" applyAlignment="1">
      <alignment horizontal="left" vertical="center" wrapText="1"/>
    </xf>
    <xf numFmtId="166" fontId="17" fillId="0" borderId="7" xfId="0" applyNumberFormat="1" applyFont="1" applyBorder="1" applyAlignment="1" applyProtection="1">
      <alignment horizontal="left" vertical="center" wrapText="1"/>
      <protection locked="0"/>
    </xf>
    <xf numFmtId="9" fontId="12" fillId="0" borderId="3" xfId="97" applyFont="1" applyBorder="1" applyAlignment="1">
      <alignment horizontal="center" vertical="center"/>
    </xf>
    <xf numFmtId="0" fontId="17" fillId="0" borderId="4" xfId="0" applyFont="1" applyBorder="1" applyAlignment="1">
      <alignment horizontal="left" vertical="center"/>
    </xf>
    <xf numFmtId="0" fontId="17" fillId="0" borderId="16" xfId="0" applyFont="1" applyBorder="1" applyAlignment="1">
      <alignment horizontal="center" vertical="center"/>
    </xf>
    <xf numFmtId="166" fontId="12" fillId="0" borderId="16" xfId="1" applyFont="1" applyFill="1" applyBorder="1" applyAlignment="1">
      <alignment horizontal="center" vertical="center"/>
    </xf>
    <xf numFmtId="166" fontId="12" fillId="0" borderId="11" xfId="1" applyFont="1" applyFill="1" applyBorder="1" applyAlignment="1">
      <alignment horizontal="center" vertical="center"/>
    </xf>
    <xf numFmtId="166" fontId="17" fillId="0" borderId="1" xfId="1" applyFont="1" applyBorder="1" applyAlignment="1">
      <alignment horizontal="center" vertical="center"/>
    </xf>
    <xf numFmtId="0" fontId="9" fillId="0" borderId="0" xfId="0" applyFont="1" applyAlignment="1">
      <alignment horizontal="center" vertical="center"/>
    </xf>
    <xf numFmtId="166" fontId="4" fillId="0" borderId="0" xfId="1" applyFont="1" applyFill="1" applyBorder="1" applyAlignment="1">
      <alignment horizontal="center" vertical="center"/>
    </xf>
    <xf numFmtId="0" fontId="4" fillId="0" borderId="0" xfId="95"/>
    <xf numFmtId="0" fontId="7" fillId="0" borderId="0" xfId="95" applyFont="1" applyAlignment="1">
      <alignment horizontal="center"/>
    </xf>
    <xf numFmtId="0" fontId="7" fillId="0" borderId="3" xfId="95" applyFont="1" applyBorder="1" applyAlignment="1">
      <alignment horizontal="center"/>
    </xf>
    <xf numFmtId="0" fontId="7" fillId="0" borderId="8" xfId="95" applyFont="1" applyBorder="1" applyAlignment="1" applyProtection="1">
      <alignment horizontal="left" vertical="center"/>
      <protection locked="0"/>
    </xf>
    <xf numFmtId="168" fontId="7" fillId="0" borderId="8" xfId="95" applyNumberFormat="1" applyFont="1" applyBorder="1" applyAlignment="1" applyProtection="1">
      <alignment horizontal="center" vertical="center"/>
      <protection locked="0"/>
    </xf>
    <xf numFmtId="0" fontId="7" fillId="0" borderId="0" xfId="95" applyFont="1" applyAlignment="1">
      <alignment horizontal="center" vertical="center"/>
    </xf>
    <xf numFmtId="0" fontId="4" fillId="0" borderId="7" xfId="95" applyBorder="1" applyAlignment="1" applyProtection="1">
      <alignment horizontal="left"/>
      <protection locked="0"/>
    </xf>
    <xf numFmtId="0" fontId="4" fillId="0" borderId="7" xfId="95" applyBorder="1" applyProtection="1">
      <protection locked="0"/>
    </xf>
    <xf numFmtId="168" fontId="4" fillId="0" borderId="7" xfId="95" applyNumberFormat="1" applyBorder="1" applyProtection="1">
      <protection locked="0"/>
    </xf>
    <xf numFmtId="165" fontId="4" fillId="0" borderId="0" xfId="15" applyFont="1" applyBorder="1"/>
    <xf numFmtId="165" fontId="0" fillId="0" borderId="0" xfId="15" applyFont="1" applyBorder="1"/>
    <xf numFmtId="165" fontId="0" fillId="0" borderId="3" xfId="15" applyFont="1" applyBorder="1"/>
    <xf numFmtId="0" fontId="3" fillId="0" borderId="7" xfId="98" applyFont="1" applyBorder="1" applyAlignment="1">
      <alignment horizontal="left" vertical="center"/>
    </xf>
    <xf numFmtId="0" fontId="4" fillId="0" borderId="2" xfId="95" applyBorder="1" applyAlignment="1" applyProtection="1">
      <alignment vertical="center"/>
      <protection locked="0"/>
    </xf>
    <xf numFmtId="168" fontId="7" fillId="0" borderId="8" xfId="15" applyNumberFormat="1" applyFont="1" applyBorder="1" applyAlignment="1" applyProtection="1">
      <alignment horizontal="left" vertical="center"/>
      <protection locked="0"/>
    </xf>
    <xf numFmtId="0" fontId="11" fillId="0" borderId="7" xfId="98" applyFont="1" applyBorder="1" applyAlignment="1">
      <alignment horizontal="left" vertical="center"/>
    </xf>
    <xf numFmtId="0" fontId="4" fillId="0" borderId="7" xfId="95" applyBorder="1" applyAlignment="1" applyProtection="1">
      <alignment vertical="center"/>
      <protection locked="0"/>
    </xf>
    <xf numFmtId="168" fontId="7" fillId="0" borderId="7" xfId="95" applyNumberFormat="1" applyFont="1" applyBorder="1" applyAlignment="1" applyProtection="1">
      <alignment horizontal="left" vertical="center"/>
      <protection locked="0"/>
    </xf>
    <xf numFmtId="0" fontId="3" fillId="0" borderId="7" xfId="98" quotePrefix="1" applyFont="1" applyBorder="1" applyAlignment="1">
      <alignment horizontal="left" vertical="center"/>
    </xf>
    <xf numFmtId="168" fontId="7" fillId="0" borderId="7" xfId="95" applyNumberFormat="1" applyFont="1" applyBorder="1" applyAlignment="1" applyProtection="1">
      <alignment vertical="center"/>
      <protection locked="0"/>
    </xf>
    <xf numFmtId="168" fontId="7" fillId="0" borderId="8" xfId="15" applyNumberFormat="1" applyFont="1" applyBorder="1" applyAlignment="1" applyProtection="1">
      <alignment vertical="center"/>
      <protection locked="0"/>
    </xf>
    <xf numFmtId="168" fontId="7" fillId="0" borderId="7" xfId="15" applyNumberFormat="1" applyFont="1" applyBorder="1" applyAlignment="1" applyProtection="1">
      <alignment vertical="center"/>
      <protection locked="0"/>
    </xf>
    <xf numFmtId="0" fontId="4" fillId="0" borderId="2" xfId="95" applyBorder="1" applyAlignment="1" applyProtection="1">
      <alignment vertical="center" wrapText="1"/>
      <protection locked="0"/>
    </xf>
    <xf numFmtId="0" fontId="4" fillId="0" borderId="13" xfId="95" applyBorder="1" applyAlignment="1" applyProtection="1">
      <alignment horizontal="center"/>
      <protection locked="0"/>
    </xf>
    <xf numFmtId="0" fontId="4" fillId="0" borderId="15" xfId="95" applyBorder="1" applyProtection="1">
      <protection locked="0"/>
    </xf>
    <xf numFmtId="168" fontId="4" fillId="0" borderId="6" xfId="95" applyNumberFormat="1" applyBorder="1" applyProtection="1">
      <protection locked="0"/>
    </xf>
    <xf numFmtId="0" fontId="7" fillId="0" borderId="4" xfId="95" applyFont="1" applyBorder="1" applyAlignment="1" applyProtection="1">
      <alignment horizontal="left"/>
      <protection locked="0"/>
    </xf>
    <xf numFmtId="0" fontId="4" fillId="0" borderId="16" xfId="95" applyBorder="1" applyAlignment="1" applyProtection="1">
      <alignment vertical="center"/>
      <protection locked="0"/>
    </xf>
    <xf numFmtId="168" fontId="7" fillId="0" borderId="8" xfId="95" applyNumberFormat="1" applyFont="1" applyBorder="1" applyAlignment="1" applyProtection="1">
      <alignment vertical="center"/>
      <protection locked="0"/>
    </xf>
    <xf numFmtId="168" fontId="4" fillId="0" borderId="0" xfId="95" applyNumberFormat="1"/>
    <xf numFmtId="167" fontId="4" fillId="0" borderId="0" xfId="95" applyNumberFormat="1"/>
    <xf numFmtId="165" fontId="4" fillId="0" borderId="0" xfId="95" applyNumberFormat="1"/>
    <xf numFmtId="0" fontId="7" fillId="0" borderId="14" xfId="95" applyFont="1" applyBorder="1" applyAlignment="1" applyProtection="1">
      <alignment horizontal="left"/>
      <protection locked="0"/>
    </xf>
    <xf numFmtId="0" fontId="4" fillId="0" borderId="14" xfId="95" applyBorder="1" applyAlignment="1" applyProtection="1">
      <alignment vertical="center"/>
      <protection locked="0"/>
    </xf>
    <xf numFmtId="168" fontId="4" fillId="0" borderId="14" xfId="95" applyNumberFormat="1" applyBorder="1" applyAlignment="1" applyProtection="1">
      <alignment vertical="center"/>
      <protection locked="0"/>
    </xf>
    <xf numFmtId="0" fontId="4" fillId="0" borderId="0" xfId="95" applyProtection="1">
      <protection locked="0"/>
    </xf>
    <xf numFmtId="168" fontId="4" fillId="0" borderId="0" xfId="95" applyNumberFormat="1" applyProtection="1">
      <protection locked="0"/>
    </xf>
    <xf numFmtId="0" fontId="4" fillId="0" borderId="7" xfId="95" applyBorder="1"/>
    <xf numFmtId="0" fontId="4" fillId="0" borderId="11" xfId="95" applyBorder="1"/>
    <xf numFmtId="0" fontId="4" fillId="0" borderId="1" xfId="95" applyBorder="1"/>
    <xf numFmtId="0" fontId="4" fillId="0" borderId="6" xfId="95" applyBorder="1"/>
    <xf numFmtId="0" fontId="4" fillId="0" borderId="3" xfId="95" applyBorder="1"/>
    <xf numFmtId="0" fontId="4" fillId="0" borderId="5" xfId="95" applyBorder="1"/>
    <xf numFmtId="0" fontId="4" fillId="0" borderId="8" xfId="95" applyBorder="1"/>
    <xf numFmtId="0" fontId="4" fillId="0" borderId="10" xfId="95" applyBorder="1"/>
    <xf numFmtId="0" fontId="4" fillId="0" borderId="2" xfId="95" applyBorder="1"/>
    <xf numFmtId="0" fontId="4" fillId="0" borderId="4" xfId="95" applyBorder="1"/>
    <xf numFmtId="0" fontId="4" fillId="0" borderId="16" xfId="95" applyBorder="1"/>
    <xf numFmtId="0" fontId="4" fillId="0" borderId="0" xfId="0" applyFont="1" applyAlignment="1">
      <alignment horizontal="right" indent="2"/>
    </xf>
    <xf numFmtId="2" fontId="9" fillId="0" borderId="0" xfId="0" applyNumberFormat="1" applyFont="1" applyAlignment="1">
      <alignment horizontal="center" vertical="center"/>
    </xf>
    <xf numFmtId="10" fontId="0" fillId="0" borderId="0" xfId="0" applyNumberFormat="1"/>
    <xf numFmtId="4" fontId="17" fillId="0" borderId="6" xfId="0" applyNumberFormat="1" applyFont="1" applyBorder="1" applyAlignment="1">
      <alignment horizontal="center" vertical="center"/>
    </xf>
    <xf numFmtId="1" fontId="0" fillId="0" borderId="0" xfId="0" applyNumberFormat="1"/>
    <xf numFmtId="0" fontId="16" fillId="0" borderId="0" xfId="0" applyFont="1"/>
    <xf numFmtId="167" fontId="12" fillId="0" borderId="3" xfId="0" applyNumberFormat="1" applyFont="1" applyBorder="1" applyAlignment="1">
      <alignment horizontal="center" vertical="center"/>
    </xf>
    <xf numFmtId="0" fontId="14" fillId="0" borderId="2" xfId="0" applyFont="1" applyBorder="1"/>
    <xf numFmtId="175" fontId="12" fillId="0" borderId="3" xfId="0" applyNumberFormat="1" applyFont="1" applyBorder="1" applyAlignment="1">
      <alignment horizontal="center" vertical="center"/>
    </xf>
    <xf numFmtId="1" fontId="13" fillId="0" borderId="7" xfId="0" applyNumberFormat="1" applyFont="1" applyBorder="1" applyAlignment="1">
      <alignment horizontal="center" vertical="center" wrapText="1"/>
    </xf>
    <xf numFmtId="2" fontId="13" fillId="0" borderId="3" xfId="0" applyNumberFormat="1" applyFont="1" applyBorder="1" applyAlignment="1">
      <alignment horizontal="center" vertical="center" wrapText="1"/>
    </xf>
    <xf numFmtId="0" fontId="13" fillId="0" borderId="7" xfId="0" applyFont="1" applyBorder="1" applyAlignment="1">
      <alignment horizontal="center" vertical="center"/>
    </xf>
    <xf numFmtId="1" fontId="13" fillId="0" borderId="7"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14" fillId="0" borderId="7" xfId="99" applyFont="1" applyBorder="1" applyAlignment="1">
      <alignment horizontal="center" vertical="center" wrapText="1"/>
    </xf>
    <xf numFmtId="167" fontId="13" fillId="0" borderId="3" xfId="0" applyNumberFormat="1" applyFont="1" applyBorder="1" applyAlignment="1">
      <alignment horizontal="center" vertical="center"/>
    </xf>
    <xf numFmtId="0" fontId="14" fillId="2" borderId="0" xfId="0" applyFont="1" applyFill="1" applyAlignment="1">
      <alignment horizontal="left" wrapText="1"/>
    </xf>
    <xf numFmtId="0" fontId="0" fillId="0" borderId="2" xfId="0" applyBorder="1" applyAlignment="1">
      <alignment horizontal="left" vertical="top" wrapText="1"/>
    </xf>
    <xf numFmtId="167" fontId="12" fillId="0" borderId="7" xfId="0" applyNumberFormat="1" applyFont="1" applyBorder="1" applyAlignment="1">
      <alignment horizontal="center" vertical="center"/>
    </xf>
    <xf numFmtId="167" fontId="13" fillId="0" borderId="7" xfId="0" applyNumberFormat="1" applyFont="1" applyBorder="1" applyAlignment="1">
      <alignment horizontal="center" vertical="center" wrapText="1"/>
    </xf>
    <xf numFmtId="0" fontId="13" fillId="2" borderId="2" xfId="0" applyFont="1" applyFill="1" applyBorder="1" applyAlignment="1">
      <alignment horizontal="left" vertical="center" wrapText="1"/>
    </xf>
    <xf numFmtId="166" fontId="14" fillId="0" borderId="3" xfId="1" applyFont="1" applyFill="1" applyBorder="1" applyAlignment="1">
      <alignment horizontal="center" vertical="center"/>
    </xf>
    <xf numFmtId="4" fontId="14" fillId="0" borderId="3" xfId="0" applyNumberFormat="1" applyFont="1" applyBorder="1" applyAlignment="1">
      <alignment horizontal="center" vertical="center"/>
    </xf>
    <xf numFmtId="0" fontId="17" fillId="0" borderId="2" xfId="0" applyFont="1" applyBorder="1" applyAlignment="1">
      <alignment horizontal="left" vertical="center" wrapText="1" indent="2"/>
    </xf>
    <xf numFmtId="0" fontId="12" fillId="0" borderId="7" xfId="0" quotePrefix="1" applyFont="1" applyBorder="1" applyAlignment="1">
      <alignment horizontal="center"/>
    </xf>
    <xf numFmtId="167" fontId="17" fillId="0" borderId="7" xfId="0" applyNumberFormat="1" applyFont="1" applyBorder="1" applyAlignment="1">
      <alignment vertical="center"/>
    </xf>
    <xf numFmtId="175" fontId="13" fillId="0" borderId="7" xfId="0" applyNumberFormat="1" applyFont="1" applyBorder="1" applyAlignment="1">
      <alignment horizontal="center" vertical="center" wrapText="1"/>
    </xf>
    <xf numFmtId="4" fontId="14" fillId="0" borderId="7" xfId="0" applyNumberFormat="1" applyFon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2" fontId="16" fillId="0" borderId="6" xfId="0" applyNumberFormat="1" applyFont="1" applyBorder="1"/>
    <xf numFmtId="0" fontId="0" fillId="0" borderId="2" xfId="0" applyBorder="1"/>
    <xf numFmtId="2" fontId="16" fillId="0" borderId="7" xfId="0" applyNumberFormat="1" applyFont="1" applyBorder="1"/>
    <xf numFmtId="4" fontId="20" fillId="0" borderId="2" xfId="0" applyNumberFormat="1" applyFont="1" applyBorder="1" applyAlignment="1">
      <alignment vertical="center" wrapText="1"/>
    </xf>
    <xf numFmtId="167" fontId="12" fillId="0" borderId="7" xfId="0" applyNumberFormat="1" applyFont="1" applyBorder="1" applyAlignment="1">
      <alignment vertical="center"/>
    </xf>
    <xf numFmtId="2" fontId="34" fillId="0" borderId="7" xfId="0" applyNumberFormat="1" applyFont="1" applyBorder="1"/>
    <xf numFmtId="2" fontId="14" fillId="0" borderId="2" xfId="0" applyNumberFormat="1" applyFont="1" applyBorder="1" applyAlignment="1">
      <alignment horizontal="center" vertical="center" wrapText="1"/>
    </xf>
    <xf numFmtId="4" fontId="14" fillId="0" borderId="2" xfId="0" applyNumberFormat="1" applyFont="1" applyBorder="1" applyAlignment="1">
      <alignment horizontal="right" vertical="center" wrapText="1"/>
    </xf>
    <xf numFmtId="0" fontId="4" fillId="0" borderId="2" xfId="0" applyFont="1" applyBorder="1" applyAlignment="1">
      <alignment horizontal="left" vertical="center"/>
    </xf>
    <xf numFmtId="2" fontId="3" fillId="0" borderId="2" xfId="0" applyNumberFormat="1" applyFont="1" applyBorder="1" applyAlignment="1">
      <alignment horizontal="center" vertical="center" wrapText="1"/>
    </xf>
    <xf numFmtId="0" fontId="9" fillId="0" borderId="2" xfId="0" applyFont="1" applyBorder="1" applyAlignment="1">
      <alignmen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right" vertical="center" wrapText="1"/>
    </xf>
    <xf numFmtId="2" fontId="28" fillId="0" borderId="7" xfId="0" applyNumberFormat="1" applyFont="1" applyBorder="1"/>
    <xf numFmtId="168" fontId="4" fillId="0" borderId="7" xfId="9" applyNumberFormat="1" applyFont="1" applyBorder="1" applyAlignment="1">
      <alignment horizontal="center" vertical="center" wrapText="1"/>
    </xf>
    <xf numFmtId="0" fontId="4" fillId="0" borderId="2" xfId="0" applyFont="1" applyBorder="1" applyAlignment="1">
      <alignment vertical="top" wrapText="1"/>
    </xf>
    <xf numFmtId="4" fontId="4" fillId="0" borderId="2" xfId="0" applyNumberFormat="1" applyFont="1" applyBorder="1" applyAlignment="1">
      <alignment vertical="center" wrapText="1"/>
    </xf>
    <xf numFmtId="0" fontId="7" fillId="0" borderId="9" xfId="0" applyFont="1" applyBorder="1" applyAlignment="1">
      <alignment horizontal="left" vertical="center"/>
    </xf>
    <xf numFmtId="0" fontId="7" fillId="0" borderId="11" xfId="0" applyFont="1" applyBorder="1" applyAlignment="1">
      <alignment horizontal="left" vertical="center"/>
    </xf>
    <xf numFmtId="168" fontId="7" fillId="0" borderId="1" xfId="9" applyNumberFormat="1" applyFont="1" applyBorder="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top" wrapText="1"/>
    </xf>
    <xf numFmtId="0" fontId="8" fillId="0" borderId="0" xfId="0" applyFont="1" applyAlignment="1">
      <alignment horizontal="center" vertical="center" wrapText="1"/>
    </xf>
    <xf numFmtId="4" fontId="8" fillId="0" borderId="0" xfId="0" applyNumberFormat="1" applyFont="1" applyAlignment="1">
      <alignment horizontal="center" vertical="center" wrapText="1"/>
    </xf>
    <xf numFmtId="2" fontId="28" fillId="0" borderId="0" xfId="0" applyNumberFormat="1" applyFont="1"/>
    <xf numFmtId="0" fontId="34" fillId="0" borderId="9" xfId="0" applyFont="1" applyBorder="1" applyAlignment="1">
      <alignment horizontal="left" vertical="center"/>
    </xf>
    <xf numFmtId="0" fontId="34" fillId="0" borderId="11" xfId="0" applyFont="1" applyBorder="1" applyAlignment="1">
      <alignment horizontal="left" vertical="center"/>
    </xf>
    <xf numFmtId="0" fontId="34" fillId="0" borderId="10" xfId="0" applyFont="1" applyBorder="1" applyAlignment="1">
      <alignment horizontal="left" vertical="center"/>
    </xf>
    <xf numFmtId="4" fontId="4" fillId="0" borderId="0" xfId="0" applyNumberFormat="1" applyFont="1" applyAlignment="1">
      <alignment vertical="center"/>
    </xf>
    <xf numFmtId="2" fontId="28" fillId="0" borderId="6" xfId="0" applyNumberFormat="1" applyFont="1" applyBorder="1"/>
    <xf numFmtId="167" fontId="9" fillId="0" borderId="7" xfId="0" applyNumberFormat="1" applyFont="1" applyBorder="1" applyAlignment="1">
      <alignment vertical="center"/>
    </xf>
    <xf numFmtId="4" fontId="7" fillId="0" borderId="0" xfId="0" applyNumberFormat="1" applyFont="1" applyAlignment="1">
      <alignment vertical="center"/>
    </xf>
    <xf numFmtId="2" fontId="35" fillId="0" borderId="7" xfId="0" applyNumberFormat="1" applyFont="1" applyBorder="1"/>
    <xf numFmtId="4" fontId="4" fillId="0" borderId="7" xfId="0" applyNumberFormat="1" applyFont="1" applyBorder="1" applyAlignment="1">
      <alignment vertical="center"/>
    </xf>
    <xf numFmtId="0" fontId="0" fillId="0" borderId="7" xfId="0" applyBorder="1"/>
    <xf numFmtId="0" fontId="4" fillId="0" borderId="7" xfId="0" applyFont="1" applyBorder="1" applyAlignment="1">
      <alignment horizontal="left" indent="4"/>
    </xf>
    <xf numFmtId="0" fontId="9" fillId="0" borderId="7" xfId="0" applyFont="1" applyBorder="1" applyAlignment="1">
      <alignment vertical="center" wrapText="1"/>
    </xf>
    <xf numFmtId="0" fontId="4" fillId="0" borderId="9" xfId="0" applyFont="1" applyBorder="1" applyAlignment="1">
      <alignment horizontal="left" vertical="center"/>
    </xf>
    <xf numFmtId="2" fontId="4" fillId="0" borderId="11" xfId="0" applyNumberFormat="1"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168" fontId="4" fillId="0" borderId="1" xfId="9" applyNumberFormat="1" applyFont="1" applyBorder="1" applyAlignment="1">
      <alignment horizontal="center" vertical="center" wrapText="1"/>
    </xf>
    <xf numFmtId="2" fontId="8" fillId="0" borderId="0" xfId="0" applyNumberFormat="1" applyFont="1" applyAlignment="1">
      <alignment horizontal="center" vertical="top" wrapText="1"/>
    </xf>
    <xf numFmtId="0" fontId="13" fillId="0" borderId="2" xfId="0" applyFont="1" applyBorder="1" applyAlignment="1">
      <alignment horizontal="left" vertical="center"/>
    </xf>
    <xf numFmtId="0" fontId="13" fillId="0" borderId="0" xfId="0" applyFont="1" applyAlignment="1">
      <alignment horizontal="right" vertical="top"/>
    </xf>
    <xf numFmtId="0" fontId="13" fillId="0" borderId="0" xfId="0" applyFont="1" applyAlignment="1">
      <alignment horizontal="right" vertical="center"/>
    </xf>
    <xf numFmtId="0" fontId="13" fillId="0" borderId="0" xfId="0" applyFont="1" applyAlignment="1">
      <alignment horizontal="center" vertical="center"/>
    </xf>
    <xf numFmtId="4" fontId="13" fillId="0" borderId="3" xfId="0" applyNumberFormat="1" applyFont="1" applyBorder="1" applyAlignment="1">
      <alignment horizontal="center" vertical="center"/>
    </xf>
    <xf numFmtId="0" fontId="12" fillId="0" borderId="6" xfId="0" applyFont="1" applyBorder="1"/>
    <xf numFmtId="0" fontId="12" fillId="0" borderId="14" xfId="0" applyFont="1" applyBorder="1" applyAlignment="1">
      <alignment horizontal="center" vertical="center"/>
    </xf>
    <xf numFmtId="4" fontId="4" fillId="0" borderId="6" xfId="0" applyNumberFormat="1" applyFont="1" applyBorder="1" applyAlignment="1">
      <alignment vertical="center"/>
    </xf>
    <xf numFmtId="0" fontId="17" fillId="2" borderId="0" xfId="0" applyFont="1" applyFill="1" applyAlignment="1">
      <alignment horizontal="center" vertical="center" wrapText="1"/>
    </xf>
    <xf numFmtId="0" fontId="4" fillId="0" borderId="0" xfId="0" applyFont="1"/>
    <xf numFmtId="0" fontId="4" fillId="0" borderId="8" xfId="0" applyFont="1" applyBorder="1" applyAlignment="1">
      <alignment horizontal="center" vertical="center"/>
    </xf>
    <xf numFmtId="0" fontId="7" fillId="0" borderId="10" xfId="0" applyFont="1" applyBorder="1" applyAlignment="1">
      <alignment horizontal="left" vertical="center"/>
    </xf>
    <xf numFmtId="168" fontId="7" fillId="0" borderId="1" xfId="9" applyNumberFormat="1" applyFont="1" applyBorder="1" applyAlignment="1">
      <alignment horizontal="center" vertical="center"/>
    </xf>
    <xf numFmtId="0" fontId="7" fillId="0" borderId="0" xfId="0" applyFont="1" applyAlignment="1">
      <alignment horizontal="left" vertical="top"/>
    </xf>
    <xf numFmtId="2" fontId="7" fillId="0" borderId="0" xfId="0" applyNumberFormat="1" applyFont="1" applyAlignment="1">
      <alignment horizontal="center" vertical="top"/>
    </xf>
    <xf numFmtId="0" fontId="7" fillId="0" borderId="0" xfId="0" applyFont="1" applyAlignment="1">
      <alignment horizontal="center" vertical="top"/>
    </xf>
    <xf numFmtId="2" fontId="8" fillId="0" borderId="0" xfId="0" applyNumberFormat="1" applyFont="1"/>
    <xf numFmtId="0" fontId="7" fillId="0" borderId="7" xfId="0" applyFont="1" applyBorder="1" applyAlignment="1">
      <alignment horizontal="left" vertical="center"/>
    </xf>
    <xf numFmtId="2" fontId="8" fillId="0" borderId="7" xfId="0" applyNumberFormat="1" applyFont="1" applyBorder="1"/>
    <xf numFmtId="167" fontId="0" fillId="0" borderId="2" xfId="0" applyNumberFormat="1" applyBorder="1"/>
    <xf numFmtId="0" fontId="4" fillId="0" borderId="0" xfId="0" applyFont="1" applyAlignment="1">
      <alignment vertical="center" wrapText="1"/>
    </xf>
    <xf numFmtId="0" fontId="4" fillId="0" borderId="4" xfId="0" applyFont="1" applyBorder="1" applyAlignment="1">
      <alignment horizontal="left" vertical="center"/>
    </xf>
    <xf numFmtId="0" fontId="4" fillId="0" borderId="5" xfId="0" applyFont="1" applyBorder="1"/>
    <xf numFmtId="0" fontId="4" fillId="0" borderId="5" xfId="0" applyFont="1" applyBorder="1" applyAlignment="1">
      <alignment horizontal="center" vertical="center"/>
    </xf>
    <xf numFmtId="4" fontId="4" fillId="0" borderId="8" xfId="0" applyNumberFormat="1" applyFont="1" applyBorder="1" applyAlignment="1">
      <alignment vertical="center"/>
    </xf>
    <xf numFmtId="168" fontId="7" fillId="0" borderId="2" xfId="9" applyNumberFormat="1" applyFont="1" applyBorder="1" applyAlignment="1">
      <alignment horizontal="center" vertical="center"/>
    </xf>
    <xf numFmtId="168" fontId="4" fillId="0" borderId="2" xfId="9" applyNumberFormat="1" applyFont="1" applyBorder="1" applyAlignment="1">
      <alignment horizontal="center" vertical="center" wrapText="1"/>
    </xf>
    <xf numFmtId="0" fontId="4" fillId="0" borderId="2" xfId="0" applyFont="1" applyBorder="1"/>
    <xf numFmtId="170" fontId="7" fillId="0" borderId="7" xfId="0" applyNumberFormat="1" applyFont="1" applyBorder="1" applyAlignment="1">
      <alignment horizontal="left" vertical="center"/>
    </xf>
    <xf numFmtId="2" fontId="10" fillId="0" borderId="7" xfId="0" applyNumberFormat="1" applyFont="1" applyBorder="1" applyAlignment="1">
      <alignment horizontal="center" vertical="center"/>
    </xf>
    <xf numFmtId="0" fontId="7" fillId="2" borderId="7" xfId="0" applyFont="1" applyFill="1" applyBorder="1"/>
    <xf numFmtId="0" fontId="7" fillId="0" borderId="0" xfId="0" applyFont="1" applyAlignment="1">
      <alignment horizontal="center" vertical="center"/>
    </xf>
    <xf numFmtId="0" fontId="7" fillId="0" borderId="7" xfId="0" applyFont="1" applyBorder="1" applyAlignment="1">
      <alignment horizontal="center" vertical="center"/>
    </xf>
    <xf numFmtId="2" fontId="8" fillId="0" borderId="7" xfId="0" applyNumberFormat="1" applyFont="1" applyBorder="1" applyAlignment="1">
      <alignment horizontal="center" vertical="center"/>
    </xf>
    <xf numFmtId="0" fontId="4" fillId="0" borderId="7" xfId="0" applyFont="1" applyBorder="1" applyAlignment="1">
      <alignment wrapText="1"/>
    </xf>
    <xf numFmtId="2" fontId="3" fillId="0" borderId="2" xfId="0" applyNumberFormat="1" applyFont="1" applyBorder="1" applyAlignment="1">
      <alignment horizontal="center" vertical="center"/>
    </xf>
    <xf numFmtId="2" fontId="7" fillId="0" borderId="2" xfId="0" applyNumberFormat="1" applyFont="1" applyBorder="1" applyAlignment="1">
      <alignment horizontal="left" vertical="center"/>
    </xf>
    <xf numFmtId="2" fontId="11" fillId="0" borderId="2" xfId="0" applyNumberFormat="1" applyFont="1" applyBorder="1" applyAlignment="1">
      <alignment horizontal="center" vertical="center"/>
    </xf>
    <xf numFmtId="0" fontId="7" fillId="0" borderId="2" xfId="0" applyFont="1" applyBorder="1"/>
    <xf numFmtId="0" fontId="7" fillId="0" borderId="2" xfId="0" applyFont="1" applyBorder="1" applyAlignment="1">
      <alignment horizontal="center" vertical="center"/>
    </xf>
    <xf numFmtId="4" fontId="7" fillId="0" borderId="7" xfId="0" applyNumberFormat="1" applyFont="1" applyBorder="1" applyAlignment="1">
      <alignment vertical="center"/>
    </xf>
    <xf numFmtId="0" fontId="4" fillId="2" borderId="2" xfId="0" applyFont="1" applyFill="1" applyBorder="1"/>
    <xf numFmtId="0" fontId="4" fillId="0" borderId="2" xfId="0" applyFont="1" applyBorder="1" applyAlignment="1">
      <alignment wrapText="1"/>
    </xf>
    <xf numFmtId="2" fontId="3" fillId="0" borderId="4" xfId="0" applyNumberFormat="1" applyFont="1" applyBorder="1" applyAlignment="1">
      <alignment horizontal="center" vertical="center"/>
    </xf>
    <xf numFmtId="0" fontId="4" fillId="0" borderId="4" xfId="0" applyFont="1" applyBorder="1"/>
    <xf numFmtId="0" fontId="4" fillId="0" borderId="4" xfId="0" applyFont="1" applyBorder="1" applyAlignment="1">
      <alignment horizontal="center" vertical="center"/>
    </xf>
    <xf numFmtId="168" fontId="7" fillId="0" borderId="2" xfId="9" applyNumberFormat="1" applyFont="1" applyBorder="1" applyAlignment="1">
      <alignment horizontal="center" vertical="center" wrapText="1"/>
    </xf>
    <xf numFmtId="0" fontId="18" fillId="0" borderId="3" xfId="0" applyFont="1" applyBorder="1" applyAlignment="1">
      <alignment horizontal="left" vertical="center"/>
    </xf>
    <xf numFmtId="172" fontId="14" fillId="0" borderId="0" xfId="0" applyNumberFormat="1" applyFont="1" applyAlignment="1">
      <alignment horizontal="center" wrapText="1"/>
    </xf>
    <xf numFmtId="172" fontId="14" fillId="0" borderId="0" xfId="0" applyNumberFormat="1" applyFont="1" applyAlignment="1">
      <alignment horizontal="center" vertical="center" wrapText="1"/>
    </xf>
    <xf numFmtId="172" fontId="14" fillId="0" borderId="7" xfId="0" applyNumberFormat="1" applyFont="1" applyBorder="1" applyAlignment="1">
      <alignment horizontal="center" wrapText="1"/>
    </xf>
    <xf numFmtId="165" fontId="14" fillId="0" borderId="7" xfId="0" applyNumberFormat="1" applyFont="1" applyBorder="1" applyAlignment="1">
      <alignment horizontal="center" wrapText="1"/>
    </xf>
    <xf numFmtId="166" fontId="14" fillId="0" borderId="7" xfId="1" applyFont="1" applyFill="1" applyBorder="1" applyAlignment="1">
      <alignment horizontal="center" vertical="center"/>
    </xf>
    <xf numFmtId="166" fontId="14" fillId="0" borderId="0" xfId="1" applyFont="1" applyFill="1" applyBorder="1" applyAlignment="1">
      <alignment horizontal="center" vertical="center"/>
    </xf>
    <xf numFmtId="173" fontId="14" fillId="0" borderId="0" xfId="0" applyNumberFormat="1" applyFont="1" applyAlignment="1">
      <alignment horizontal="center" vertical="center"/>
    </xf>
    <xf numFmtId="174" fontId="14" fillId="0" borderId="7" xfId="0" applyNumberFormat="1" applyFont="1" applyBorder="1" applyAlignment="1">
      <alignment horizontal="center" vertical="center"/>
    </xf>
    <xf numFmtId="168" fontId="14" fillId="0" borderId="7" xfId="0" applyNumberFormat="1" applyFont="1" applyBorder="1" applyAlignment="1">
      <alignment horizontal="center" vertical="center" wrapText="1"/>
    </xf>
    <xf numFmtId="168" fontId="14" fillId="0" borderId="3" xfId="0" applyNumberFormat="1" applyFont="1" applyBorder="1" applyAlignment="1">
      <alignment horizontal="center" vertical="center" wrapText="1"/>
    </xf>
    <xf numFmtId="0" fontId="14" fillId="0" borderId="3" xfId="0" applyFont="1" applyBorder="1" applyAlignment="1">
      <alignment horizontal="center"/>
    </xf>
    <xf numFmtId="168" fontId="14" fillId="0" borderId="3" xfId="0" applyNumberFormat="1" applyFont="1" applyBorder="1" applyAlignment="1">
      <alignment horizontal="center"/>
    </xf>
    <xf numFmtId="2" fontId="12" fillId="0" borderId="7" xfId="0" applyNumberFormat="1" applyFont="1" applyBorder="1" applyAlignment="1">
      <alignment horizontal="center" vertical="top" wrapText="1"/>
    </xf>
    <xf numFmtId="165" fontId="14" fillId="0" borderId="3" xfId="0" applyNumberFormat="1" applyFont="1" applyBorder="1" applyAlignment="1">
      <alignment horizontal="center" wrapText="1"/>
    </xf>
    <xf numFmtId="2" fontId="14" fillId="0" borderId="3" xfId="0" applyNumberFormat="1" applyFont="1" applyBorder="1" applyAlignment="1">
      <alignment horizontal="center" vertical="center" wrapText="1"/>
    </xf>
    <xf numFmtId="166" fontId="17" fillId="0" borderId="7" xfId="0" applyNumberFormat="1" applyFont="1" applyBorder="1" applyAlignment="1">
      <alignment horizontal="center" vertical="center"/>
    </xf>
    <xf numFmtId="0" fontId="12" fillId="2" borderId="2" xfId="0" applyFont="1" applyFill="1" applyBorder="1" applyAlignment="1">
      <alignment horizontal="justify" vertical="center" wrapText="1"/>
    </xf>
    <xf numFmtId="1" fontId="12" fillId="0" borderId="3" xfId="0" applyNumberFormat="1" applyFont="1" applyBorder="1" applyAlignment="1">
      <alignment horizontal="center" wrapText="1"/>
    </xf>
    <xf numFmtId="165" fontId="17" fillId="0" borderId="7" xfId="0" applyNumberFormat="1" applyFont="1" applyBorder="1" applyAlignment="1">
      <alignment horizontal="center" vertical="center" wrapText="1"/>
    </xf>
    <xf numFmtId="44" fontId="9" fillId="0" borderId="0" xfId="0" applyNumberFormat="1" applyFont="1"/>
    <xf numFmtId="169" fontId="12" fillId="0" borderId="7" xfId="0" applyNumberFormat="1" applyFont="1" applyBorder="1" applyAlignment="1">
      <alignment horizontal="center" vertical="center" wrapText="1"/>
    </xf>
    <xf numFmtId="7" fontId="12" fillId="0" borderId="3" xfId="1" applyNumberFormat="1" applyFont="1" applyFill="1" applyBorder="1" applyAlignment="1">
      <alignment horizontal="center" vertical="center"/>
    </xf>
    <xf numFmtId="4" fontId="4" fillId="0" borderId="0" xfId="0" applyNumberFormat="1" applyFont="1" applyAlignment="1">
      <alignment horizontal="center" vertical="center"/>
    </xf>
    <xf numFmtId="0" fontId="9" fillId="0" borderId="5" xfId="0" applyFont="1" applyBorder="1" applyAlignment="1">
      <alignment horizontal="right"/>
    </xf>
    <xf numFmtId="0" fontId="10" fillId="0" borderId="7" xfId="0" applyFont="1" applyBorder="1" applyAlignment="1">
      <alignment vertical="center"/>
    </xf>
    <xf numFmtId="0" fontId="10" fillId="0" borderId="7" xfId="0" applyFont="1" applyBorder="1" applyAlignment="1">
      <alignment horizontal="center" wrapText="1"/>
    </xf>
    <xf numFmtId="0" fontId="9" fillId="0" borderId="7" xfId="0" applyFont="1" applyBorder="1" applyAlignment="1">
      <alignment horizontal="center" vertical="center"/>
    </xf>
    <xf numFmtId="2" fontId="9" fillId="0" borderId="3" xfId="0" applyNumberFormat="1" applyFont="1" applyBorder="1" applyAlignment="1">
      <alignment horizontal="center" vertical="center"/>
    </xf>
    <xf numFmtId="0" fontId="9" fillId="0" borderId="6" xfId="0" applyFont="1" applyBorder="1" applyAlignment="1">
      <alignment vertical="center"/>
    </xf>
    <xf numFmtId="0" fontId="10" fillId="0" borderId="2" xfId="0" applyFont="1" applyBorder="1" applyAlignment="1">
      <alignment vertical="center"/>
    </xf>
    <xf numFmtId="0" fontId="10" fillId="0" borderId="2" xfId="0" applyFont="1" applyBorder="1" applyAlignment="1">
      <alignment horizontal="left" vertical="center"/>
    </xf>
    <xf numFmtId="0" fontId="9" fillId="0" borderId="2" xfId="0" applyFont="1" applyBorder="1" applyAlignment="1">
      <alignment vertical="center"/>
    </xf>
    <xf numFmtId="0" fontId="10" fillId="0" borderId="7" xfId="0" applyFont="1" applyBorder="1" applyAlignment="1">
      <alignment horizontal="center"/>
    </xf>
    <xf numFmtId="0" fontId="9" fillId="0" borderId="2" xfId="0" applyFont="1" applyBorder="1"/>
    <xf numFmtId="0" fontId="9" fillId="0" borderId="2" xfId="0" applyFont="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xf numFmtId="0" fontId="9" fillId="0" borderId="2" xfId="0" applyFont="1" applyBorder="1" applyAlignment="1">
      <alignment horizontal="center"/>
    </xf>
    <xf numFmtId="0" fontId="4" fillId="0" borderId="7" xfId="0" applyFont="1" applyBorder="1" applyAlignment="1">
      <alignment horizontal="center"/>
    </xf>
    <xf numFmtId="0" fontId="9" fillId="0" borderId="7" xfId="0" applyFont="1" applyBorder="1" applyAlignment="1">
      <alignment horizontal="center"/>
    </xf>
    <xf numFmtId="1" fontId="9" fillId="0" borderId="3" xfId="0" applyNumberFormat="1" applyFont="1" applyBorder="1" applyAlignment="1">
      <alignment horizontal="center" vertical="center"/>
    </xf>
    <xf numFmtId="0" fontId="9" fillId="2" borderId="7" xfId="0" applyFont="1" applyFill="1" applyBorder="1" applyAlignment="1">
      <alignment vertical="center" wrapText="1"/>
    </xf>
    <xf numFmtId="0" fontId="4" fillId="0" borderId="7" xfId="0" applyFont="1" applyBorder="1" applyAlignment="1">
      <alignment horizontal="left" indent="2"/>
    </xf>
    <xf numFmtId="0" fontId="0" fillId="0" borderId="7" xfId="0" applyBorder="1" applyAlignment="1">
      <alignment horizontal="center"/>
    </xf>
    <xf numFmtId="49" fontId="4" fillId="0" borderId="3" xfId="0" applyNumberFormat="1" applyFont="1" applyBorder="1" applyAlignment="1">
      <alignment horizontal="center" vertical="center"/>
    </xf>
    <xf numFmtId="168" fontId="4" fillId="0" borderId="3" xfId="0" applyNumberFormat="1" applyFont="1" applyBorder="1" applyAlignment="1">
      <alignment horizontal="center" vertical="center"/>
    </xf>
    <xf numFmtId="1" fontId="4" fillId="0" borderId="0" xfId="0" applyNumberFormat="1" applyFont="1" applyAlignment="1">
      <alignment horizontal="center" vertical="center"/>
    </xf>
    <xf numFmtId="0" fontId="4" fillId="2" borderId="2" xfId="0" applyFont="1" applyFill="1" applyBorder="1" applyAlignment="1">
      <alignment horizontal="left" vertical="center" wrapText="1" indent="1"/>
    </xf>
    <xf numFmtId="0" fontId="8" fillId="0" borderId="2" xfId="0" applyFont="1" applyBorder="1" applyAlignment="1">
      <alignment horizontal="center"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horizontal="center" vertical="center"/>
    </xf>
    <xf numFmtId="4" fontId="9" fillId="0" borderId="1" xfId="0" applyNumberFormat="1" applyFont="1" applyBorder="1" applyAlignment="1">
      <alignment horizontal="center" vertical="center"/>
    </xf>
    <xf numFmtId="0" fontId="9" fillId="0" borderId="10" xfId="0" applyFont="1" applyBorder="1" applyAlignment="1">
      <alignment horizontal="left" vertical="center"/>
    </xf>
    <xf numFmtId="0" fontId="7" fillId="0" borderId="2"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center" vertical="center" wrapText="1"/>
    </xf>
    <xf numFmtId="0" fontId="8" fillId="0" borderId="7" xfId="0" applyFont="1" applyBorder="1" applyAlignment="1">
      <alignment vertical="center"/>
    </xf>
    <xf numFmtId="3" fontId="4" fillId="0" borderId="3" xfId="0" applyNumberFormat="1" applyFont="1" applyBorder="1" applyAlignment="1">
      <alignment horizontal="center" vertical="center"/>
    </xf>
    <xf numFmtId="0" fontId="4" fillId="0" borderId="2" xfId="0" applyFont="1" applyBorder="1" applyAlignment="1">
      <alignment horizontal="left" vertical="center" wrapText="1"/>
    </xf>
    <xf numFmtId="0" fontId="9" fillId="0" borderId="2" xfId="0" applyFont="1" applyBorder="1" applyAlignment="1">
      <alignment wrapText="1"/>
    </xf>
    <xf numFmtId="0" fontId="4" fillId="0" borderId="7" xfId="0" applyFont="1" applyBorder="1" applyAlignment="1">
      <alignment horizontal="left"/>
    </xf>
    <xf numFmtId="0" fontId="7" fillId="0" borderId="2" xfId="0" applyFont="1" applyBorder="1" applyAlignment="1">
      <alignment horizontal="left" vertical="center"/>
    </xf>
    <xf numFmtId="0" fontId="9" fillId="0" borderId="2" xfId="0" applyFont="1" applyBorder="1" applyAlignment="1">
      <alignment horizontal="left" vertical="top"/>
    </xf>
    <xf numFmtId="0" fontId="9" fillId="0" borderId="7" xfId="0" applyFont="1" applyBorder="1" applyAlignment="1">
      <alignment vertical="top"/>
    </xf>
    <xf numFmtId="0" fontId="4" fillId="0" borderId="3" xfId="0" applyFont="1" applyBorder="1" applyAlignment="1">
      <alignment horizontal="center"/>
    </xf>
    <xf numFmtId="0" fontId="9" fillId="0" borderId="2" xfId="0" applyFont="1" applyBorder="1" applyAlignment="1">
      <alignment horizontal="left"/>
    </xf>
    <xf numFmtId="0" fontId="7" fillId="0" borderId="7" xfId="0" applyFont="1" applyBorder="1" applyAlignment="1">
      <alignment horizontal="center" vertical="center" wrapText="1"/>
    </xf>
    <xf numFmtId="0" fontId="9" fillId="0" borderId="3" xfId="0" applyFont="1" applyBorder="1" applyAlignment="1">
      <alignment horizontal="center"/>
    </xf>
    <xf numFmtId="0" fontId="9" fillId="0" borderId="7" xfId="0" applyFont="1" applyBorder="1" applyAlignment="1">
      <alignment horizontal="left"/>
    </xf>
    <xf numFmtId="4" fontId="4" fillId="0" borderId="7" xfId="0" applyNumberFormat="1" applyFont="1" applyBorder="1" applyAlignment="1">
      <alignment horizontal="center" vertical="center"/>
    </xf>
    <xf numFmtId="0" fontId="9" fillId="0" borderId="2" xfId="0" applyFont="1" applyBorder="1" applyAlignment="1">
      <alignment horizontal="left" vertical="center"/>
    </xf>
    <xf numFmtId="0" fontId="35" fillId="0" borderId="2" xfId="0" applyFont="1" applyBorder="1" applyAlignment="1">
      <alignment horizontal="left" vertical="center"/>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9" fillId="2" borderId="2" xfId="0" applyFont="1" applyFill="1" applyBorder="1" applyAlignment="1">
      <alignment horizontal="left" vertical="center" wrapText="1"/>
    </xf>
    <xf numFmtId="0" fontId="38" fillId="0" borderId="0" xfId="0" applyFont="1"/>
    <xf numFmtId="0" fontId="38" fillId="0" borderId="0" xfId="0" applyFont="1" applyAlignment="1">
      <alignment horizontal="center"/>
    </xf>
    <xf numFmtId="0" fontId="9" fillId="2" borderId="2" xfId="0" applyFont="1" applyFill="1" applyBorder="1" applyAlignment="1">
      <alignment vertical="center"/>
    </xf>
    <xf numFmtId="171" fontId="0" fillId="0" borderId="0" xfId="0" applyNumberFormat="1"/>
    <xf numFmtId="170" fontId="0" fillId="0" borderId="0" xfId="0" applyNumberFormat="1"/>
    <xf numFmtId="0" fontId="7" fillId="0" borderId="0" xfId="0" applyFont="1"/>
    <xf numFmtId="170" fontId="7" fillId="0" borderId="0" xfId="0" applyNumberFormat="1" applyFont="1"/>
    <xf numFmtId="0" fontId="9" fillId="2" borderId="2" xfId="0" applyFont="1" applyFill="1" applyBorder="1" applyAlignment="1">
      <alignment wrapText="1"/>
    </xf>
    <xf numFmtId="0" fontId="10" fillId="0" borderId="2" xfId="0" applyFont="1" applyBorder="1" applyAlignment="1">
      <alignment horizontal="center" wrapText="1"/>
    </xf>
    <xf numFmtId="0" fontId="4" fillId="0" borderId="2" xfId="0" applyFont="1" applyBorder="1" applyAlignment="1">
      <alignment horizontal="center"/>
    </xf>
    <xf numFmtId="0" fontId="9" fillId="0" borderId="7" xfId="0" applyFont="1" applyBorder="1" applyAlignment="1">
      <alignment horizontal="left" vertical="center"/>
    </xf>
    <xf numFmtId="0" fontId="9" fillId="0" borderId="2" xfId="0" applyFont="1" applyBorder="1" applyAlignment="1">
      <alignment horizontal="left" vertical="center" wrapText="1"/>
    </xf>
    <xf numFmtId="1" fontId="9" fillId="0" borderId="8" xfId="0" applyNumberFormat="1" applyFont="1" applyBorder="1" applyAlignment="1">
      <alignment horizontal="center" vertical="center"/>
    </xf>
    <xf numFmtId="0" fontId="4" fillId="0" borderId="10" xfId="0" applyFont="1" applyBorder="1" applyAlignment="1">
      <alignment horizontal="center" vertical="center"/>
    </xf>
    <xf numFmtId="1" fontId="9" fillId="0" borderId="0" xfId="0" applyNumberFormat="1" applyFont="1" applyAlignment="1">
      <alignment horizontal="center" vertical="center"/>
    </xf>
    <xf numFmtId="0" fontId="9" fillId="0" borderId="5" xfId="0" applyFont="1" applyBorder="1" applyAlignment="1">
      <alignment horizontal="right" vertical="center"/>
    </xf>
    <xf numFmtId="4" fontId="4" fillId="0" borderId="6" xfId="0" applyNumberFormat="1" applyFont="1" applyBorder="1" applyAlignment="1">
      <alignment horizontal="center" vertical="center"/>
    </xf>
    <xf numFmtId="1" fontId="9" fillId="0" borderId="3"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0" fontId="7" fillId="0" borderId="7" xfId="0" applyFont="1" applyBorder="1" applyAlignment="1">
      <alignment horizontal="left"/>
    </xf>
    <xf numFmtId="0" fontId="7" fillId="0" borderId="0" xfId="0" applyFont="1" applyAlignment="1">
      <alignment horizontal="left"/>
    </xf>
    <xf numFmtId="0" fontId="4" fillId="0" borderId="2" xfId="0" applyFont="1" applyBorder="1" applyAlignment="1">
      <alignment horizontal="left"/>
    </xf>
    <xf numFmtId="0" fontId="4" fillId="2" borderId="7" xfId="0" applyFont="1" applyFill="1" applyBorder="1" applyAlignment="1">
      <alignment horizontal="left"/>
    </xf>
    <xf numFmtId="1" fontId="4" fillId="0" borderId="7" xfId="0" applyNumberFormat="1" applyFont="1" applyBorder="1" applyAlignment="1">
      <alignment horizontal="center" vertical="center"/>
    </xf>
    <xf numFmtId="0" fontId="4" fillId="2" borderId="7" xfId="0" applyFont="1" applyFill="1" applyBorder="1" applyAlignment="1">
      <alignment horizontal="left" wrapText="1"/>
    </xf>
    <xf numFmtId="0" fontId="4" fillId="0" borderId="2" xfId="0" applyFont="1" applyBorder="1" applyAlignment="1">
      <alignment horizontal="left" vertical="top"/>
    </xf>
    <xf numFmtId="2" fontId="4" fillId="0" borderId="3" xfId="0" applyNumberFormat="1" applyFont="1" applyBorder="1" applyAlignment="1">
      <alignment horizontal="center"/>
    </xf>
    <xf numFmtId="0" fontId="10" fillId="0" borderId="7" xfId="0" applyFont="1" applyBorder="1" applyAlignment="1">
      <alignment vertical="center" wrapText="1"/>
    </xf>
    <xf numFmtId="1" fontId="4" fillId="0" borderId="3" xfId="0" applyNumberFormat="1" applyFont="1" applyBorder="1" applyAlignment="1">
      <alignment horizontal="center"/>
    </xf>
    <xf numFmtId="0" fontId="8" fillId="0" borderId="2"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8" fillId="0" borderId="7" xfId="0" applyFont="1" applyBorder="1" applyAlignment="1">
      <alignment horizontal="center" vertical="center"/>
    </xf>
    <xf numFmtId="1" fontId="9" fillId="0" borderId="7" xfId="0" applyNumberFormat="1" applyFont="1" applyBorder="1" applyAlignment="1">
      <alignment horizontal="center" vertical="center"/>
    </xf>
    <xf numFmtId="1" fontId="9" fillId="0" borderId="2" xfId="0" applyNumberFormat="1" applyFont="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8" fillId="0" borderId="2" xfId="0" applyFont="1" applyBorder="1" applyAlignment="1">
      <alignment vertical="center"/>
    </xf>
    <xf numFmtId="1" fontId="8" fillId="0" borderId="3" xfId="0" applyNumberFormat="1" applyFont="1" applyBorder="1" applyAlignment="1">
      <alignment horizontal="center" vertical="center"/>
    </xf>
    <xf numFmtId="0" fontId="3" fillId="0" borderId="7" xfId="0" applyFont="1" applyBorder="1" applyAlignment="1">
      <alignment horizontal="center" vertical="top" wrapText="1"/>
    </xf>
    <xf numFmtId="169" fontId="4" fillId="0" borderId="7" xfId="0" applyNumberFormat="1" applyFont="1" applyBorder="1" applyAlignment="1">
      <alignment horizontal="center" vertical="top" wrapText="1"/>
    </xf>
    <xf numFmtId="0" fontId="4" fillId="2" borderId="2" xfId="0" applyFont="1" applyFill="1" applyBorder="1" applyAlignment="1">
      <alignment horizontal="left" vertical="top" wrapText="1"/>
    </xf>
    <xf numFmtId="0" fontId="4" fillId="0" borderId="3" xfId="0" applyFont="1" applyBorder="1" applyAlignment="1">
      <alignment horizontal="center" vertical="top" wrapText="1"/>
    </xf>
    <xf numFmtId="169" fontId="4"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9" fillId="0" borderId="7" xfId="0" applyFont="1" applyBorder="1" applyAlignment="1">
      <alignment horizontal="justify" vertical="center"/>
    </xf>
    <xf numFmtId="0" fontId="4" fillId="0" borderId="2" xfId="0" applyFont="1" applyBorder="1" applyAlignment="1">
      <alignment horizontal="left" vertical="top" wrapText="1"/>
    </xf>
    <xf numFmtId="169" fontId="4" fillId="0" borderId="3" xfId="0" applyNumberFormat="1" applyFont="1" applyBorder="1" applyAlignment="1">
      <alignment horizontal="center" vertical="center" wrapText="1"/>
    </xf>
    <xf numFmtId="2" fontId="39" fillId="0" borderId="7" xfId="0" applyNumberFormat="1" applyFont="1" applyBorder="1"/>
    <xf numFmtId="0" fontId="7" fillId="0" borderId="7" xfId="0" applyFont="1" applyBorder="1" applyAlignment="1">
      <alignment horizontal="left" wrapText="1"/>
    </xf>
    <xf numFmtId="2" fontId="39" fillId="0" borderId="7" xfId="0" applyNumberFormat="1" applyFont="1" applyBorder="1" applyAlignment="1">
      <alignment vertical="center"/>
    </xf>
    <xf numFmtId="0" fontId="4" fillId="0" borderId="0" xfId="0" applyFont="1" applyAlignment="1">
      <alignment horizontal="left"/>
    </xf>
    <xf numFmtId="0" fontId="4" fillId="0" borderId="7" xfId="0" applyFont="1" applyBorder="1" applyAlignment="1">
      <alignment horizontal="center" vertical="top" wrapText="1"/>
    </xf>
    <xf numFmtId="0" fontId="10" fillId="0" borderId="0" xfId="0" applyFont="1" applyAlignment="1">
      <alignment horizontal="left" vertical="center"/>
    </xf>
    <xf numFmtId="0" fontId="4" fillId="0" borderId="7" xfId="0" applyFont="1" applyBorder="1" applyAlignment="1">
      <alignment horizontal="center" wrapText="1"/>
    </xf>
    <xf numFmtId="0" fontId="4" fillId="0" borderId="3" xfId="0" applyFont="1" applyBorder="1" applyAlignment="1">
      <alignment horizontal="center" wrapText="1"/>
    </xf>
    <xf numFmtId="0" fontId="10" fillId="0" borderId="7" xfId="0" applyFont="1" applyBorder="1" applyAlignment="1">
      <alignment horizontal="left" vertical="top"/>
    </xf>
    <xf numFmtId="0" fontId="4" fillId="0" borderId="7" xfId="0" applyFont="1" applyBorder="1" applyAlignment="1">
      <alignment vertical="top"/>
    </xf>
    <xf numFmtId="49" fontId="7" fillId="0" borderId="7" xfId="0" applyNumberFormat="1" applyFont="1" applyBorder="1" applyAlignment="1">
      <alignment horizontal="left" vertical="top" wrapText="1"/>
    </xf>
    <xf numFmtId="0" fontId="4" fillId="0" borderId="7" xfId="0" applyFont="1" applyBorder="1" applyAlignment="1">
      <alignment vertical="top" wrapText="1"/>
    </xf>
    <xf numFmtId="0" fontId="4" fillId="0" borderId="3" xfId="0" applyFont="1" applyBorder="1" applyAlignment="1">
      <alignment horizontal="center" vertical="center" wrapText="1"/>
    </xf>
    <xf numFmtId="0" fontId="4" fillId="0" borderId="0" xfId="0" applyFont="1" applyAlignment="1">
      <alignment horizontal="center" wrapText="1"/>
    </xf>
    <xf numFmtId="169" fontId="4" fillId="0" borderId="0" xfId="0" applyNumberFormat="1" applyFont="1" applyAlignment="1">
      <alignment horizontal="center" vertical="center" wrapText="1"/>
    </xf>
    <xf numFmtId="0" fontId="9" fillId="0" borderId="8" xfId="0" applyFont="1" applyBorder="1" applyAlignment="1">
      <alignment horizontal="left" vertical="center"/>
    </xf>
    <xf numFmtId="0" fontId="9" fillId="0" borderId="8" xfId="0" applyFont="1" applyBorder="1" applyAlignment="1">
      <alignment horizontal="center" vertical="center"/>
    </xf>
    <xf numFmtId="0" fontId="3" fillId="0" borderId="8" xfId="0" applyFont="1" applyBorder="1" applyAlignment="1">
      <alignment horizontal="left" vertical="center" wrapText="1"/>
    </xf>
    <xf numFmtId="4" fontId="4" fillId="0" borderId="1" xfId="0" applyNumberFormat="1" applyFont="1" applyBorder="1" applyAlignment="1">
      <alignment horizontal="center" vertical="center"/>
    </xf>
    <xf numFmtId="0" fontId="10" fillId="0" borderId="6" xfId="0" applyFont="1" applyBorder="1" applyAlignment="1">
      <alignment horizontal="left" vertical="center"/>
    </xf>
    <xf numFmtId="0" fontId="9" fillId="0" borderId="6" xfId="0" applyFont="1" applyBorder="1" applyAlignment="1">
      <alignment horizontal="center"/>
    </xf>
    <xf numFmtId="0" fontId="10" fillId="0" borderId="6" xfId="0" applyFont="1" applyBorder="1" applyAlignment="1">
      <alignment horizontal="left" wrapText="1"/>
    </xf>
    <xf numFmtId="0" fontId="9" fillId="0" borderId="6" xfId="0" applyFont="1" applyBorder="1" applyAlignment="1">
      <alignment horizontal="center" vertical="center"/>
    </xf>
    <xf numFmtId="0" fontId="10" fillId="0" borderId="7" xfId="0" applyFont="1" applyBorder="1" applyAlignment="1">
      <alignment horizontal="left" wrapText="1"/>
    </xf>
    <xf numFmtId="0" fontId="9" fillId="0" borderId="3" xfId="0" applyFont="1" applyBorder="1" applyAlignment="1">
      <alignment horizontal="center" vertical="center"/>
    </xf>
    <xf numFmtId="0" fontId="10" fillId="0" borderId="7" xfId="0" applyFont="1" applyBorder="1"/>
    <xf numFmtId="0" fontId="10" fillId="0" borderId="2" xfId="0" applyFont="1" applyBorder="1"/>
    <xf numFmtId="0" fontId="10" fillId="0" borderId="2" xfId="0" applyFont="1" applyBorder="1" applyAlignment="1">
      <alignment horizontal="center"/>
    </xf>
    <xf numFmtId="0" fontId="10" fillId="0" borderId="2" xfId="0" applyFont="1" applyBorder="1" applyAlignment="1">
      <alignment wrapText="1"/>
    </xf>
    <xf numFmtId="0" fontId="9" fillId="0" borderId="2" xfId="0" applyFont="1" applyBorder="1" applyAlignment="1">
      <alignment vertical="top" wrapText="1"/>
    </xf>
    <xf numFmtId="4" fontId="9" fillId="0" borderId="7" xfId="0" applyNumberFormat="1" applyFont="1" applyBorder="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center" wrapText="1"/>
    </xf>
    <xf numFmtId="0" fontId="8" fillId="0" borderId="0" xfId="0" applyFont="1" applyAlignment="1">
      <alignment vertical="center"/>
    </xf>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4" fillId="0" borderId="0" xfId="0" applyFont="1" applyAlignment="1">
      <alignment horizontal="right"/>
    </xf>
    <xf numFmtId="0" fontId="4" fillId="0" borderId="5" xfId="0" applyFont="1" applyBorder="1" applyAlignment="1">
      <alignment horizontal="right"/>
    </xf>
    <xf numFmtId="170" fontId="7" fillId="0" borderId="6" xfId="0" applyNumberFormat="1" applyFont="1" applyBorder="1" applyAlignment="1">
      <alignment horizontal="left" vertical="center"/>
    </xf>
    <xf numFmtId="0" fontId="4"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3" xfId="0" applyFont="1" applyBorder="1" applyAlignment="1">
      <alignment horizontal="center" vertical="center"/>
    </xf>
    <xf numFmtId="0" fontId="4" fillId="0" borderId="7" xfId="0" applyFont="1" applyBorder="1" applyAlignment="1">
      <alignment vertical="center" wrapText="1"/>
    </xf>
    <xf numFmtId="2" fontId="4" fillId="0" borderId="3" xfId="0" applyNumberFormat="1" applyFont="1" applyBorder="1" applyAlignment="1">
      <alignment horizontal="center" vertical="center"/>
    </xf>
    <xf numFmtId="0" fontId="4" fillId="0" borderId="6" xfId="0" applyFont="1" applyBorder="1" applyAlignment="1">
      <alignment horizontal="center" vertical="center" wrapText="1"/>
    </xf>
    <xf numFmtId="0" fontId="7" fillId="0" borderId="7" xfId="0" applyFont="1" applyBorder="1" applyAlignment="1">
      <alignment horizontal="center"/>
    </xf>
    <xf numFmtId="0" fontId="4" fillId="0" borderId="2" xfId="0" applyFont="1" applyBorder="1" applyAlignment="1">
      <alignment horizontal="left" vertical="center" wrapText="1" indent="1"/>
    </xf>
    <xf numFmtId="0" fontId="4" fillId="0" borderId="2" xfId="0" applyFont="1" applyBorder="1" applyAlignment="1" applyProtection="1">
      <alignment horizontal="center"/>
      <protection locked="0"/>
    </xf>
    <xf numFmtId="0" fontId="4" fillId="0" borderId="7" xfId="0" quotePrefix="1" applyFont="1" applyBorder="1" applyAlignment="1">
      <alignment horizontal="center"/>
    </xf>
    <xf numFmtId="0" fontId="10" fillId="0" borderId="7" xfId="0" applyFont="1" applyBorder="1" applyAlignment="1">
      <alignment horizontal="center" vertical="center" wrapText="1"/>
    </xf>
    <xf numFmtId="171" fontId="9" fillId="0" borderId="7" xfId="0" applyNumberFormat="1" applyFont="1" applyBorder="1" applyAlignment="1">
      <alignment vertical="center"/>
    </xf>
    <xf numFmtId="0" fontId="12" fillId="0" borderId="3" xfId="0" applyFont="1" applyBorder="1" applyAlignment="1">
      <alignment vertical="center" wrapText="1"/>
    </xf>
    <xf numFmtId="0" fontId="7" fillId="0" borderId="3"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4" fontId="4" fillId="0" borderId="7" xfId="0" applyNumberFormat="1" applyFont="1" applyBorder="1" applyAlignment="1" applyProtection="1">
      <alignment horizontal="center" vertical="center"/>
      <protection locked="0"/>
    </xf>
    <xf numFmtId="0" fontId="7" fillId="0" borderId="7" xfId="0" applyFont="1" applyBorder="1" applyAlignment="1" applyProtection="1">
      <alignment vertical="center" wrapText="1"/>
      <protection locked="0"/>
    </xf>
    <xf numFmtId="4" fontId="4" fillId="0" borderId="3" xfId="0" applyNumberFormat="1" applyFont="1" applyBorder="1" applyAlignment="1" applyProtection="1">
      <alignment horizontal="center" vertical="center"/>
      <protection locked="0"/>
    </xf>
    <xf numFmtId="3" fontId="9" fillId="0" borderId="3" xfId="0" applyNumberFormat="1" applyFont="1" applyBorder="1" applyAlignment="1">
      <alignment horizontal="center" vertical="center"/>
    </xf>
    <xf numFmtId="0" fontId="10" fillId="0" borderId="2" xfId="0" applyFont="1" applyBorder="1" applyAlignment="1">
      <alignment horizontal="left"/>
    </xf>
    <xf numFmtId="0" fontId="4" fillId="0" borderId="8" xfId="0" applyFont="1" applyBorder="1" applyAlignment="1">
      <alignment horizontal="center" vertical="center" wrapText="1"/>
    </xf>
    <xf numFmtId="2" fontId="40" fillId="0" borderId="0" xfId="0" applyNumberFormat="1" applyFont="1" applyAlignment="1">
      <alignment horizontal="center" vertical="center"/>
    </xf>
    <xf numFmtId="2" fontId="11" fillId="0" borderId="0" xfId="0" applyNumberFormat="1" applyFont="1" applyAlignment="1">
      <alignment horizontal="center" vertical="center"/>
    </xf>
    <xf numFmtId="0" fontId="4" fillId="0" borderId="3" xfId="0" applyFont="1" applyBorder="1" applyAlignment="1">
      <alignment vertical="top" wrapText="1"/>
    </xf>
    <xf numFmtId="4" fontId="4" fillId="0" borderId="3" xfId="0" applyNumberFormat="1" applyFont="1" applyBorder="1" applyAlignment="1">
      <alignment vertical="center" wrapText="1"/>
    </xf>
    <xf numFmtId="170" fontId="7" fillId="0" borderId="2" xfId="0" applyNumberFormat="1" applyFont="1" applyBorder="1" applyAlignment="1">
      <alignment horizontal="left" vertical="center"/>
    </xf>
    <xf numFmtId="2" fontId="11" fillId="0" borderId="7" xfId="0" applyNumberFormat="1" applyFont="1" applyBorder="1" applyAlignment="1">
      <alignment horizontal="center" vertical="center" wrapText="1"/>
    </xf>
    <xf numFmtId="0" fontId="41" fillId="0" borderId="3" xfId="0" applyFont="1" applyBorder="1" applyAlignment="1">
      <alignment vertical="top" wrapText="1"/>
    </xf>
    <xf numFmtId="0" fontId="42" fillId="0" borderId="7" xfId="0" applyFont="1" applyBorder="1" applyAlignment="1">
      <alignment vertical="center" wrapText="1"/>
    </xf>
    <xf numFmtId="4" fontId="4" fillId="0" borderId="0" xfId="0" applyNumberFormat="1" applyFont="1" applyAlignment="1">
      <alignment horizontal="right" vertical="center" wrapText="1"/>
    </xf>
    <xf numFmtId="2" fontId="4" fillId="0" borderId="7" xfId="0" applyNumberFormat="1" applyFont="1" applyBorder="1"/>
    <xf numFmtId="4" fontId="8" fillId="0" borderId="0" xfId="0" applyNumberFormat="1" applyFont="1" applyAlignment="1">
      <alignment vertical="center" wrapText="1"/>
    </xf>
    <xf numFmtId="2" fontId="9" fillId="0" borderId="7" xfId="0" applyNumberFormat="1" applyFont="1" applyBorder="1" applyAlignment="1">
      <alignment horizontal="center" vertical="center" wrapText="1"/>
    </xf>
    <xf numFmtId="4" fontId="4" fillId="0" borderId="0" xfId="0" applyNumberFormat="1" applyFont="1" applyAlignment="1">
      <alignment vertical="center" wrapText="1"/>
    </xf>
    <xf numFmtId="4" fontId="8" fillId="0" borderId="0" xfId="0" applyNumberFormat="1" applyFont="1" applyAlignment="1">
      <alignment horizontal="right" vertical="center" wrapText="1"/>
    </xf>
    <xf numFmtId="4" fontId="4" fillId="0" borderId="2" xfId="0" applyNumberFormat="1" applyFont="1" applyBorder="1" applyAlignment="1">
      <alignment horizontal="left" vertical="center" wrapText="1"/>
    </xf>
    <xf numFmtId="2" fontId="11" fillId="0" borderId="2" xfId="0" applyNumberFormat="1" applyFont="1" applyBorder="1" applyAlignment="1">
      <alignment horizontal="center" vertical="center" wrapText="1"/>
    </xf>
    <xf numFmtId="4" fontId="7" fillId="0" borderId="2" xfId="0" applyNumberFormat="1" applyFont="1" applyBorder="1" applyAlignment="1">
      <alignment horizontal="left" vertical="center" wrapText="1"/>
    </xf>
    <xf numFmtId="2" fontId="35" fillId="0" borderId="7" xfId="0" applyNumberFormat="1" applyFont="1" applyBorder="1" applyAlignment="1">
      <alignment horizontal="left" vertical="center"/>
    </xf>
    <xf numFmtId="4" fontId="4"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0" fontId="8" fillId="0" borderId="2" xfId="0" applyFont="1" applyBorder="1" applyAlignment="1">
      <alignment vertical="center" wrapText="1"/>
    </xf>
    <xf numFmtId="168" fontId="7" fillId="0" borderId="6" xfId="9"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7" fillId="0" borderId="7" xfId="0" applyFont="1" applyBorder="1" applyAlignment="1">
      <alignment vertical="top" wrapText="1"/>
    </xf>
    <xf numFmtId="2" fontId="11" fillId="0" borderId="7" xfId="0" applyNumberFormat="1" applyFont="1" applyBorder="1" applyAlignment="1">
      <alignment horizontal="center" vertical="center"/>
    </xf>
    <xf numFmtId="0" fontId="7" fillId="0" borderId="7" xfId="0" applyFont="1" applyBorder="1"/>
    <xf numFmtId="2" fontId="4" fillId="0" borderId="7" xfId="0" applyNumberFormat="1" applyFont="1" applyBorder="1" applyAlignment="1">
      <alignment horizontal="center" vertical="center"/>
    </xf>
    <xf numFmtId="2" fontId="7" fillId="0" borderId="7" xfId="0" applyNumberFormat="1" applyFont="1" applyBorder="1" applyAlignment="1">
      <alignment horizontal="center" vertical="center"/>
    </xf>
    <xf numFmtId="0" fontId="4" fillId="0" borderId="7" xfId="0" applyFont="1" applyBorder="1" applyAlignment="1">
      <alignment horizontal="left" indent="3"/>
    </xf>
    <xf numFmtId="0" fontId="4" fillId="0" borderId="7" xfId="0" applyFont="1" applyBorder="1" applyAlignment="1">
      <alignment horizontal="left" wrapText="1" indent="3"/>
    </xf>
    <xf numFmtId="0" fontId="3" fillId="0" borderId="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4" fontId="3" fillId="0" borderId="3" xfId="0" applyNumberFormat="1" applyFont="1" applyBorder="1" applyAlignment="1">
      <alignment horizontal="center" vertical="center"/>
    </xf>
    <xf numFmtId="0" fontId="4" fillId="0" borderId="13" xfId="0" applyFont="1" applyBorder="1" applyAlignment="1">
      <alignment horizontal="left" vertical="center"/>
    </xf>
    <xf numFmtId="0" fontId="4" fillId="0" borderId="6" xfId="0" applyFont="1" applyBorder="1"/>
    <xf numFmtId="0" fontId="4" fillId="0" borderId="14" xfId="0" applyFont="1" applyBorder="1" applyAlignment="1">
      <alignment horizontal="center" vertical="center"/>
    </xf>
    <xf numFmtId="170" fontId="4" fillId="0" borderId="7" xfId="0" applyNumberFormat="1" applyFont="1" applyBorder="1" applyAlignment="1">
      <alignment horizontal="center" vertical="center"/>
    </xf>
    <xf numFmtId="170" fontId="11" fillId="0" borderId="7" xfId="0" applyNumberFormat="1" applyFont="1" applyBorder="1" applyAlignment="1">
      <alignment horizontal="center" vertical="center"/>
    </xf>
    <xf numFmtId="0" fontId="9" fillId="0" borderId="7" xfId="0" applyFont="1" applyBorder="1" applyAlignment="1">
      <alignment horizontal="left" vertical="center" wrapText="1" indent="1"/>
    </xf>
    <xf numFmtId="0" fontId="7" fillId="0" borderId="7" xfId="0" applyFont="1" applyBorder="1" applyAlignment="1">
      <alignment wrapText="1"/>
    </xf>
    <xf numFmtId="0" fontId="4" fillId="0" borderId="0" xfId="0" applyFont="1" applyAlignment="1">
      <alignment wrapText="1"/>
    </xf>
    <xf numFmtId="0" fontId="7" fillId="0" borderId="0" xfId="0" applyFont="1" applyAlignment="1">
      <alignment wrapText="1"/>
    </xf>
    <xf numFmtId="0" fontId="4" fillId="0" borderId="0" xfId="0" applyFont="1" applyAlignment="1">
      <alignment horizontal="left" wrapText="1" indent="2"/>
    </xf>
    <xf numFmtId="0" fontId="4" fillId="2" borderId="0" xfId="0" applyFont="1" applyFill="1"/>
    <xf numFmtId="0" fontId="3" fillId="0" borderId="6" xfId="0" applyFont="1" applyBorder="1" applyAlignment="1">
      <alignment horizontal="center" vertical="top" wrapText="1"/>
    </xf>
    <xf numFmtId="166" fontId="3" fillId="2" borderId="6" xfId="1" applyFont="1" applyFill="1" applyBorder="1" applyAlignment="1">
      <alignment vertical="center" wrapText="1"/>
    </xf>
    <xf numFmtId="0" fontId="3" fillId="0" borderId="8" xfId="0" applyFont="1" applyBorder="1" applyAlignment="1">
      <alignment horizontal="center" vertical="top" wrapText="1"/>
    </xf>
    <xf numFmtId="170" fontId="10" fillId="0" borderId="2" xfId="0" applyNumberFormat="1" applyFont="1" applyBorder="1" applyAlignment="1">
      <alignment horizontal="left" vertical="center"/>
    </xf>
    <xf numFmtId="0" fontId="9" fillId="0" borderId="6" xfId="0" applyFont="1" applyBorder="1" applyAlignment="1">
      <alignment horizontal="left" vertical="center" wrapText="1"/>
    </xf>
    <xf numFmtId="0" fontId="10" fillId="0" borderId="3" xfId="0" applyFont="1" applyBorder="1" applyAlignment="1">
      <alignment horizontal="left" vertical="center"/>
    </xf>
    <xf numFmtId="0" fontId="9" fillId="0" borderId="3" xfId="0" applyFont="1" applyBorder="1" applyAlignment="1">
      <alignment horizontal="left" vertical="center"/>
    </xf>
    <xf numFmtId="170" fontId="10" fillId="0" borderId="3" xfId="0" applyNumberFormat="1" applyFont="1" applyBorder="1" applyAlignment="1">
      <alignment horizontal="left" vertical="center" wrapText="1"/>
    </xf>
    <xf numFmtId="0" fontId="4" fillId="2" borderId="3" xfId="0" applyFont="1" applyFill="1" applyBorder="1" applyAlignment="1">
      <alignment vertical="center" wrapText="1"/>
    </xf>
    <xf numFmtId="2" fontId="9" fillId="0" borderId="3" xfId="0" applyNumberFormat="1" applyFont="1" applyBorder="1" applyAlignment="1">
      <alignment horizontal="center" vertical="center" wrapText="1"/>
    </xf>
    <xf numFmtId="172" fontId="4" fillId="0" borderId="0" xfId="0" applyNumberFormat="1" applyFont="1" applyAlignment="1">
      <alignment horizontal="center" wrapText="1"/>
    </xf>
    <xf numFmtId="44" fontId="9" fillId="0" borderId="7" xfId="0" applyNumberFormat="1" applyFont="1" applyBorder="1"/>
    <xf numFmtId="0" fontId="9" fillId="0" borderId="7" xfId="0" applyFont="1" applyBorder="1" applyAlignment="1">
      <alignment horizontal="center" wrapText="1"/>
    </xf>
    <xf numFmtId="49" fontId="9" fillId="0" borderId="7" xfId="0" applyNumberFormat="1" applyFont="1" applyBorder="1" applyAlignment="1">
      <alignment wrapText="1"/>
    </xf>
    <xf numFmtId="0" fontId="9" fillId="0" borderId="7" xfId="0" applyFont="1" applyBorder="1" applyAlignment="1">
      <alignment wrapText="1"/>
    </xf>
    <xf numFmtId="49" fontId="9" fillId="0" borderId="7" xfId="0" applyNumberFormat="1" applyFont="1" applyBorder="1" applyAlignment="1">
      <alignment horizontal="center" wrapText="1"/>
    </xf>
    <xf numFmtId="2" fontId="7" fillId="0" borderId="7" xfId="0" applyNumberFormat="1" applyFont="1" applyBorder="1" applyAlignment="1">
      <alignment horizontal="left" vertical="center" wrapText="1"/>
    </xf>
    <xf numFmtId="49" fontId="43" fillId="0" borderId="7" xfId="0" applyNumberFormat="1" applyFont="1" applyBorder="1" applyAlignment="1">
      <alignment wrapText="1"/>
    </xf>
    <xf numFmtId="49" fontId="9" fillId="0" borderId="7" xfId="0" applyNumberFormat="1" applyFont="1" applyBorder="1" applyAlignment="1">
      <alignment vertical="center" wrapText="1"/>
    </xf>
    <xf numFmtId="172" fontId="4" fillId="0" borderId="0" xfId="0" applyNumberFormat="1" applyFont="1" applyAlignment="1">
      <alignment horizontal="center" vertical="center" wrapText="1"/>
    </xf>
    <xf numFmtId="166" fontId="9" fillId="0" borderId="1" xfId="0" applyNumberFormat="1" applyFont="1" applyBorder="1" applyAlignment="1">
      <alignment horizontal="center" vertical="center"/>
    </xf>
    <xf numFmtId="0" fontId="31" fillId="0" borderId="13" xfId="95" applyFont="1" applyBorder="1" applyAlignment="1">
      <alignment horizontal="center" vertical="center" wrapText="1"/>
    </xf>
    <xf numFmtId="0" fontId="32" fillId="0" borderId="14" xfId="95" applyFont="1" applyBorder="1" applyAlignment="1">
      <alignment horizontal="center" vertical="center"/>
    </xf>
    <xf numFmtId="0" fontId="32" fillId="0" borderId="15" xfId="95" applyFont="1" applyBorder="1" applyAlignment="1">
      <alignment horizontal="center" vertical="center"/>
    </xf>
    <xf numFmtId="0" fontId="32" fillId="0" borderId="4" xfId="95" applyFont="1" applyBorder="1" applyAlignment="1">
      <alignment horizontal="center" vertical="center"/>
    </xf>
    <xf numFmtId="0" fontId="32" fillId="0" borderId="5" xfId="95" applyFont="1" applyBorder="1" applyAlignment="1">
      <alignment horizontal="center" vertical="center"/>
    </xf>
    <xf numFmtId="0" fontId="32" fillId="0" borderId="16" xfId="95" applyFont="1" applyBorder="1" applyAlignment="1">
      <alignment horizontal="center" vertical="center"/>
    </xf>
    <xf numFmtId="0" fontId="7" fillId="3" borderId="9" xfId="95" applyFont="1" applyFill="1" applyBorder="1" applyAlignment="1" applyProtection="1">
      <alignment horizontal="center" vertical="center"/>
      <protection locked="0"/>
    </xf>
    <xf numFmtId="0" fontId="4" fillId="3" borderId="11" xfId="95" applyFill="1" applyBorder="1" applyAlignment="1" applyProtection="1">
      <alignment horizontal="center" vertical="center"/>
      <protection locked="0"/>
    </xf>
    <xf numFmtId="0" fontId="4" fillId="3" borderId="10" xfId="95" applyFill="1" applyBorder="1" applyAlignment="1" applyProtection="1">
      <alignment horizontal="center" vertical="center"/>
      <protection locked="0"/>
    </xf>
    <xf numFmtId="0" fontId="0" fillId="0" borderId="2" xfId="0" applyBorder="1" applyAlignment="1">
      <alignment vertical="center" wrapText="1"/>
    </xf>
    <xf numFmtId="0" fontId="0" fillId="0" borderId="2" xfId="0" applyBorder="1"/>
    <xf numFmtId="0" fontId="7" fillId="0" borderId="0" xfId="0" applyFont="1" applyAlignment="1">
      <alignment horizontal="center"/>
    </xf>
  </cellXfs>
  <cellStyles count="100">
    <cellStyle name="Comma" xfId="1" builtinId="3"/>
    <cellStyle name="Comma 2" xfId="9" xr:uid="{00000000-0005-0000-0000-000001000000}"/>
    <cellStyle name="Comma 2 2" xfId="10" xr:uid="{00000000-0005-0000-0000-000002000000}"/>
    <cellStyle name="Comma 2 2 2" xfId="64" xr:uid="{00000000-0005-0000-0000-000003000000}"/>
    <cellStyle name="Comma 2 3" xfId="63" xr:uid="{00000000-0005-0000-0000-000004000000}"/>
    <cellStyle name="Comma 3" xfId="11" xr:uid="{00000000-0005-0000-0000-000005000000}"/>
    <cellStyle name="Comma 4" xfId="5" xr:uid="{00000000-0005-0000-0000-000006000000}"/>
    <cellStyle name="Comma 4 2" xfId="12" xr:uid="{00000000-0005-0000-0000-000007000000}"/>
    <cellStyle name="Comma 4 2 2" xfId="65" xr:uid="{00000000-0005-0000-0000-000008000000}"/>
    <cellStyle name="Comma 5" xfId="13" xr:uid="{00000000-0005-0000-0000-000009000000}"/>
    <cellStyle name="Comma 5 2" xfId="66" xr:uid="{00000000-0005-0000-0000-00000A000000}"/>
    <cellStyle name="Comma 6" xfId="62" xr:uid="{00000000-0005-0000-0000-00000B000000}"/>
    <cellStyle name="Comma0" xfId="14" xr:uid="{00000000-0005-0000-0000-00000C000000}"/>
    <cellStyle name="Currency 2" xfId="15" xr:uid="{00000000-0005-0000-0000-00000D000000}"/>
    <cellStyle name="Currency 2 2" xfId="16" xr:uid="{00000000-0005-0000-0000-00000E000000}"/>
    <cellStyle name="Currency 2 2 2" xfId="68" xr:uid="{00000000-0005-0000-0000-00000F000000}"/>
    <cellStyle name="Currency 2 3" xfId="67" xr:uid="{00000000-0005-0000-0000-000010000000}"/>
    <cellStyle name="Currency 3" xfId="17" xr:uid="{00000000-0005-0000-0000-000011000000}"/>
    <cellStyle name="Currency 3 2" xfId="18" xr:uid="{00000000-0005-0000-0000-000012000000}"/>
    <cellStyle name="Currency 3 2 2" xfId="70" xr:uid="{00000000-0005-0000-0000-000013000000}"/>
    <cellStyle name="Currency 3 3" xfId="69" xr:uid="{00000000-0005-0000-0000-000014000000}"/>
    <cellStyle name="Currency 4" xfId="19" xr:uid="{00000000-0005-0000-0000-000015000000}"/>
    <cellStyle name="Currency 4 2" xfId="20" xr:uid="{00000000-0005-0000-0000-000016000000}"/>
    <cellStyle name="Currency 4 2 2" xfId="72" xr:uid="{00000000-0005-0000-0000-000017000000}"/>
    <cellStyle name="Currency 4 3" xfId="71" xr:uid="{00000000-0005-0000-0000-000018000000}"/>
    <cellStyle name="Currency 5" xfId="21" xr:uid="{00000000-0005-0000-0000-000019000000}"/>
    <cellStyle name="Currency 5 2" xfId="73" xr:uid="{00000000-0005-0000-0000-00001A000000}"/>
    <cellStyle name="Excel Built-in Normal" xfId="99" xr:uid="{50E4964C-3520-4A75-AE9D-A4F0125CDB77}"/>
    <cellStyle name="Normal" xfId="0" builtinId="0"/>
    <cellStyle name="Normal 10" xfId="22" xr:uid="{00000000-0005-0000-0000-00001C000000}"/>
    <cellStyle name="Normal 10 2" xfId="23" xr:uid="{00000000-0005-0000-0000-00001D000000}"/>
    <cellStyle name="Normal 11" xfId="24" xr:uid="{00000000-0005-0000-0000-00001E000000}"/>
    <cellStyle name="Normal 12" xfId="7" xr:uid="{00000000-0005-0000-0000-00001F000000}"/>
    <cellStyle name="Normal 13" xfId="25" xr:uid="{00000000-0005-0000-0000-000020000000}"/>
    <cellStyle name="Normal 14" xfId="26" xr:uid="{00000000-0005-0000-0000-000021000000}"/>
    <cellStyle name="Normal 15" xfId="27" xr:uid="{00000000-0005-0000-0000-000022000000}"/>
    <cellStyle name="Normal 16" xfId="8" xr:uid="{00000000-0005-0000-0000-000023000000}"/>
    <cellStyle name="Normal 17" xfId="28" xr:uid="{00000000-0005-0000-0000-000024000000}"/>
    <cellStyle name="Normal 18" xfId="29" xr:uid="{00000000-0005-0000-0000-000025000000}"/>
    <cellStyle name="Normal 19" xfId="30" xr:uid="{00000000-0005-0000-0000-000026000000}"/>
    <cellStyle name="Normal 2" xfId="31" xr:uid="{00000000-0005-0000-0000-000027000000}"/>
    <cellStyle name="Normal 2 2" xfId="32" xr:uid="{00000000-0005-0000-0000-000028000000}"/>
    <cellStyle name="Normal 2 5" xfId="33" xr:uid="{00000000-0005-0000-0000-000029000000}"/>
    <cellStyle name="Normal 20" xfId="34" xr:uid="{00000000-0005-0000-0000-00002A000000}"/>
    <cellStyle name="Normal 21" xfId="35" xr:uid="{00000000-0005-0000-0000-00002B000000}"/>
    <cellStyle name="Normal 21 2" xfId="74" xr:uid="{00000000-0005-0000-0000-00002C000000}"/>
    <cellStyle name="Normal 22" xfId="36" xr:uid="{00000000-0005-0000-0000-00002D000000}"/>
    <cellStyle name="Normal 22 2" xfId="75" xr:uid="{00000000-0005-0000-0000-00002E000000}"/>
    <cellStyle name="Normal 23" xfId="37" xr:uid="{00000000-0005-0000-0000-00002F000000}"/>
    <cellStyle name="Normal 23 2" xfId="76" xr:uid="{00000000-0005-0000-0000-000030000000}"/>
    <cellStyle name="Normal 24" xfId="38" xr:uid="{00000000-0005-0000-0000-000031000000}"/>
    <cellStyle name="Normal 24 2" xfId="77" xr:uid="{00000000-0005-0000-0000-000032000000}"/>
    <cellStyle name="Normal 25" xfId="39" xr:uid="{00000000-0005-0000-0000-000033000000}"/>
    <cellStyle name="Normal 25 2" xfId="78" xr:uid="{00000000-0005-0000-0000-000034000000}"/>
    <cellStyle name="Normal 26" xfId="40" xr:uid="{00000000-0005-0000-0000-000035000000}"/>
    <cellStyle name="Normal 26 2" xfId="79" xr:uid="{00000000-0005-0000-0000-000036000000}"/>
    <cellStyle name="Normal 27" xfId="41" xr:uid="{00000000-0005-0000-0000-000037000000}"/>
    <cellStyle name="Normal 27 2" xfId="80" xr:uid="{00000000-0005-0000-0000-000038000000}"/>
    <cellStyle name="Normal 28" xfId="42" xr:uid="{00000000-0005-0000-0000-000039000000}"/>
    <cellStyle name="Normal 28 2" xfId="81" xr:uid="{00000000-0005-0000-0000-00003A000000}"/>
    <cellStyle name="Normal 29" xfId="43" xr:uid="{00000000-0005-0000-0000-00003B000000}"/>
    <cellStyle name="Normal 29 2" xfId="82" xr:uid="{00000000-0005-0000-0000-00003C000000}"/>
    <cellStyle name="Normal 3" xfId="44" xr:uid="{00000000-0005-0000-0000-00003D000000}"/>
    <cellStyle name="Normal 3 2" xfId="45" xr:uid="{00000000-0005-0000-0000-00003E000000}"/>
    <cellStyle name="Normal 3 2 2" xfId="84" xr:uid="{00000000-0005-0000-0000-00003F000000}"/>
    <cellStyle name="Normal 3 3" xfId="83" xr:uid="{00000000-0005-0000-0000-000040000000}"/>
    <cellStyle name="Normal 30" xfId="46" xr:uid="{00000000-0005-0000-0000-000041000000}"/>
    <cellStyle name="Normal 30 2" xfId="85" xr:uid="{00000000-0005-0000-0000-000042000000}"/>
    <cellStyle name="Normal 31" xfId="47" xr:uid="{00000000-0005-0000-0000-000043000000}"/>
    <cellStyle name="Normal 31 2" xfId="86" xr:uid="{00000000-0005-0000-0000-000044000000}"/>
    <cellStyle name="Normal 32" xfId="48" xr:uid="{00000000-0005-0000-0000-000045000000}"/>
    <cellStyle name="Normal 32 2" xfId="87" xr:uid="{00000000-0005-0000-0000-000046000000}"/>
    <cellStyle name="Normal 33" xfId="49" xr:uid="{00000000-0005-0000-0000-000047000000}"/>
    <cellStyle name="Normal 33 2" xfId="88" xr:uid="{00000000-0005-0000-0000-000048000000}"/>
    <cellStyle name="Normal 34" xfId="50" xr:uid="{00000000-0005-0000-0000-000049000000}"/>
    <cellStyle name="Normal 34 2" xfId="89" xr:uid="{00000000-0005-0000-0000-00004A000000}"/>
    <cellStyle name="Normal 35" xfId="51" xr:uid="{00000000-0005-0000-0000-00004B000000}"/>
    <cellStyle name="Normal 35 2" xfId="90" xr:uid="{00000000-0005-0000-0000-00004C000000}"/>
    <cellStyle name="Normal 36" xfId="52" xr:uid="{00000000-0005-0000-0000-00004D000000}"/>
    <cellStyle name="Normal 36 2" xfId="91" xr:uid="{00000000-0005-0000-0000-00004E000000}"/>
    <cellStyle name="Normal 37" xfId="53" xr:uid="{00000000-0005-0000-0000-00004F000000}"/>
    <cellStyle name="Normal 38" xfId="54" xr:uid="{00000000-0005-0000-0000-000050000000}"/>
    <cellStyle name="Normal 39" xfId="95" xr:uid="{26A61DE8-5C42-493C-83D9-BBB687F7B69C}"/>
    <cellStyle name="Normal 4" xfId="3" xr:uid="{00000000-0005-0000-0000-000051000000}"/>
    <cellStyle name="Normal 5" xfId="4" xr:uid="{00000000-0005-0000-0000-000052000000}"/>
    <cellStyle name="Normal 6" xfId="55" xr:uid="{00000000-0005-0000-0000-000053000000}"/>
    <cellStyle name="Normal 7" xfId="56" xr:uid="{00000000-0005-0000-0000-000054000000}"/>
    <cellStyle name="Normal 8" xfId="6" xr:uid="{00000000-0005-0000-0000-000055000000}"/>
    <cellStyle name="Normal 9" xfId="57" xr:uid="{00000000-0005-0000-0000-000056000000}"/>
    <cellStyle name="Normal_AVERAGE" xfId="98" xr:uid="{B0162D94-85FB-4F14-8429-0BC482A1A064}"/>
    <cellStyle name="OPSKRIF" xfId="2" xr:uid="{00000000-0005-0000-0000-000059000000}"/>
    <cellStyle name="OPSKRIFTE" xfId="58" xr:uid="{00000000-0005-0000-0000-00005A000000}"/>
    <cellStyle name="Percent" xfId="97" builtinId="5"/>
    <cellStyle name="Percent 2" xfId="59" xr:uid="{00000000-0005-0000-0000-00005B000000}"/>
    <cellStyle name="Percent 2 2" xfId="60" xr:uid="{00000000-0005-0000-0000-00005C000000}"/>
    <cellStyle name="Percent 2 2 2" xfId="93" xr:uid="{00000000-0005-0000-0000-00005D000000}"/>
    <cellStyle name="Percent 2 3" xfId="92" xr:uid="{00000000-0005-0000-0000-00005E000000}"/>
    <cellStyle name="Percent 3" xfId="61" xr:uid="{00000000-0005-0000-0000-00005F000000}"/>
    <cellStyle name="Percent 3 2" xfId="94" xr:uid="{00000000-0005-0000-0000-000060000000}"/>
    <cellStyle name="Percent 4" xfId="96" xr:uid="{7ACD6650-7023-4351-B622-DC635420F3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1219200</xdr:colOff>
      <xdr:row>1</xdr:row>
      <xdr:rowOff>750570</xdr:rowOff>
    </xdr:to>
    <xdr:pic>
      <xdr:nvPicPr>
        <xdr:cNvPr id="2" name="Picture 1" descr="A picture containing font, symbol, logo, graphics&#10;&#10;Description automatically generated">
          <a:extLst>
            <a:ext uri="{FF2B5EF4-FFF2-40B4-BE49-F238E27FC236}">
              <a16:creationId xmlns:a16="http://schemas.microsoft.com/office/drawing/2014/main" id="{5B6BB64D-3F48-4CB9-BEBD-5196721C62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057275"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1266825</xdr:colOff>
      <xdr:row>1</xdr:row>
      <xdr:rowOff>57150</xdr:rowOff>
    </xdr:from>
    <xdr:to>
      <xdr:col>2</xdr:col>
      <xdr:colOff>2514600</xdr:colOff>
      <xdr:row>1</xdr:row>
      <xdr:rowOff>735330</xdr:rowOff>
    </xdr:to>
    <xdr:pic>
      <xdr:nvPicPr>
        <xdr:cNvPr id="3" name="Picture 2">
          <a:extLst>
            <a:ext uri="{FF2B5EF4-FFF2-40B4-BE49-F238E27FC236}">
              <a16:creationId xmlns:a16="http://schemas.microsoft.com/office/drawing/2014/main" id="{D2363156-97C4-4278-95D6-D841013907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25" y="361950"/>
          <a:ext cx="124777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1219200</xdr:colOff>
      <xdr:row>1</xdr:row>
      <xdr:rowOff>752475</xdr:rowOff>
    </xdr:to>
    <xdr:pic>
      <xdr:nvPicPr>
        <xdr:cNvPr id="2" name="Picture 1" descr="A picture containing font, symbol, logo, graphics&#10;&#10;Description automatically generated">
          <a:extLst>
            <a:ext uri="{FF2B5EF4-FFF2-40B4-BE49-F238E27FC236}">
              <a16:creationId xmlns:a16="http://schemas.microsoft.com/office/drawing/2014/main" id="{A14EEE9C-F215-42DA-8A9E-C31F128CFD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0572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1266825</xdr:colOff>
      <xdr:row>1</xdr:row>
      <xdr:rowOff>57150</xdr:rowOff>
    </xdr:from>
    <xdr:to>
      <xdr:col>2</xdr:col>
      <xdr:colOff>2514600</xdr:colOff>
      <xdr:row>1</xdr:row>
      <xdr:rowOff>733425</xdr:rowOff>
    </xdr:to>
    <xdr:pic>
      <xdr:nvPicPr>
        <xdr:cNvPr id="3" name="Picture 2">
          <a:extLst>
            <a:ext uri="{FF2B5EF4-FFF2-40B4-BE49-F238E27FC236}">
              <a16:creationId xmlns:a16="http://schemas.microsoft.com/office/drawing/2014/main" id="{0B0BADFC-1CC6-4B30-ADA4-9BE4A492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25" y="361950"/>
          <a:ext cx="12477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1219200</xdr:colOff>
      <xdr:row>1</xdr:row>
      <xdr:rowOff>752475</xdr:rowOff>
    </xdr:to>
    <xdr:pic>
      <xdr:nvPicPr>
        <xdr:cNvPr id="2" name="Picture 1" descr="A picture containing font, symbol, logo, graphics&#10;&#10;Description automatically generated">
          <a:extLst>
            <a:ext uri="{FF2B5EF4-FFF2-40B4-BE49-F238E27FC236}">
              <a16:creationId xmlns:a16="http://schemas.microsoft.com/office/drawing/2014/main" id="{022DF4B6-C3AE-4047-84A2-B291059BF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0572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1266825</xdr:colOff>
      <xdr:row>1</xdr:row>
      <xdr:rowOff>57150</xdr:rowOff>
    </xdr:from>
    <xdr:to>
      <xdr:col>2</xdr:col>
      <xdr:colOff>2514600</xdr:colOff>
      <xdr:row>1</xdr:row>
      <xdr:rowOff>733425</xdr:rowOff>
    </xdr:to>
    <xdr:pic>
      <xdr:nvPicPr>
        <xdr:cNvPr id="3" name="Picture 2">
          <a:extLst>
            <a:ext uri="{FF2B5EF4-FFF2-40B4-BE49-F238E27FC236}">
              <a16:creationId xmlns:a16="http://schemas.microsoft.com/office/drawing/2014/main" id="{16753013-2B1D-4E7D-B748-D2C74F0291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25" y="361950"/>
          <a:ext cx="12477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7"/>
  <sheetViews>
    <sheetView view="pageBreakPreview" topLeftCell="A162" zoomScaleNormal="100" zoomScaleSheetLayoutView="100" workbookViewId="0">
      <selection activeCell="N7" sqref="N7"/>
    </sheetView>
  </sheetViews>
  <sheetFormatPr defaultRowHeight="14.4" x14ac:dyDescent="0.3"/>
  <cols>
    <col min="1" max="1" width="6.6640625" customWidth="1"/>
    <col min="2" max="2" width="13.109375" customWidth="1"/>
    <col min="3" max="3" width="42.33203125" customWidth="1"/>
    <col min="4" max="4" width="10.44140625" customWidth="1"/>
    <col min="5" max="5" width="14.33203125" customWidth="1"/>
    <col min="6" max="6" width="15.33203125" customWidth="1"/>
    <col min="7" max="7" width="17.6640625" customWidth="1"/>
    <col min="13" max="13" width="12.109375" customWidth="1"/>
    <col min="14" max="14" width="9.6640625" bestFit="1" customWidth="1"/>
    <col min="15" max="15" width="14.109375" customWidth="1"/>
    <col min="16" max="16" width="13" customWidth="1"/>
    <col min="17" max="17" width="12.44140625" bestFit="1" customWidth="1"/>
    <col min="18" max="18" width="9.5546875" bestFit="1" customWidth="1"/>
  </cols>
  <sheetData>
    <row r="1" spans="1:7" x14ac:dyDescent="0.3">
      <c r="D1" s="115"/>
      <c r="E1" s="115"/>
      <c r="F1" s="115"/>
      <c r="G1" s="115" t="s">
        <v>188</v>
      </c>
    </row>
    <row r="2" spans="1:7" x14ac:dyDescent="0.3">
      <c r="C2" s="139"/>
      <c r="D2" s="140"/>
      <c r="E2" s="140"/>
      <c r="F2" s="140"/>
      <c r="G2" s="140" t="s">
        <v>237</v>
      </c>
    </row>
    <row r="3" spans="1:7" x14ac:dyDescent="0.3">
      <c r="C3" s="93"/>
      <c r="F3" s="31"/>
      <c r="G3" s="93" t="s">
        <v>187</v>
      </c>
    </row>
    <row r="4" spans="1:7" x14ac:dyDescent="0.3">
      <c r="A4" s="32" t="s">
        <v>24</v>
      </c>
      <c r="B4" s="32" t="s">
        <v>0</v>
      </c>
      <c r="C4" s="32" t="s">
        <v>9</v>
      </c>
      <c r="D4" s="20" t="s">
        <v>1</v>
      </c>
      <c r="E4" s="33" t="s">
        <v>2</v>
      </c>
      <c r="F4" s="61" t="s">
        <v>25</v>
      </c>
      <c r="G4" s="117" t="s">
        <v>183</v>
      </c>
    </row>
    <row r="5" spans="1:7" x14ac:dyDescent="0.3">
      <c r="A5" s="34" t="s">
        <v>3</v>
      </c>
      <c r="B5" s="34" t="s">
        <v>184</v>
      </c>
      <c r="C5" s="34"/>
      <c r="D5" s="35"/>
      <c r="E5" s="36"/>
      <c r="F5" s="62"/>
      <c r="G5" s="94"/>
    </row>
    <row r="6" spans="1:7" x14ac:dyDescent="0.3">
      <c r="A6" s="37"/>
      <c r="B6" s="38" t="s">
        <v>185</v>
      </c>
      <c r="C6" s="38" t="s">
        <v>23</v>
      </c>
      <c r="D6" s="39"/>
      <c r="E6" s="40"/>
      <c r="F6" s="63"/>
      <c r="G6" s="57"/>
    </row>
    <row r="7" spans="1:7" x14ac:dyDescent="0.3">
      <c r="A7" s="1"/>
      <c r="B7" s="1"/>
      <c r="C7" s="1"/>
      <c r="D7" s="4"/>
      <c r="E7" s="4"/>
      <c r="F7" s="64"/>
      <c r="G7" s="101"/>
    </row>
    <row r="8" spans="1:7" x14ac:dyDescent="0.3">
      <c r="A8" s="2">
        <v>1.1000000000000001</v>
      </c>
      <c r="B8" s="1">
        <v>8.3000000000000007</v>
      </c>
      <c r="C8" s="141" t="s">
        <v>233</v>
      </c>
      <c r="D8" s="4"/>
      <c r="E8" s="4"/>
      <c r="F8" s="64"/>
      <c r="G8" s="101"/>
    </row>
    <row r="9" spans="1:7" x14ac:dyDescent="0.3">
      <c r="A9" s="2"/>
      <c r="B9" s="1"/>
      <c r="C9" s="1"/>
      <c r="D9" s="4"/>
      <c r="E9" s="4"/>
      <c r="F9" s="64"/>
      <c r="G9" s="101"/>
    </row>
    <row r="10" spans="1:7" x14ac:dyDescent="0.3">
      <c r="A10" s="2" t="s">
        <v>10</v>
      </c>
      <c r="B10" s="1" t="s">
        <v>4</v>
      </c>
      <c r="C10" s="1" t="s">
        <v>5</v>
      </c>
      <c r="D10" s="4" t="s">
        <v>6</v>
      </c>
      <c r="E10" s="4">
        <v>1</v>
      </c>
      <c r="F10" s="64"/>
      <c r="G10" s="102"/>
    </row>
    <row r="11" spans="1:7" x14ac:dyDescent="0.3">
      <c r="A11" s="2"/>
      <c r="B11" s="1"/>
      <c r="C11" s="1"/>
      <c r="D11" s="4"/>
      <c r="E11" s="4"/>
      <c r="F11" s="64"/>
      <c r="G11" s="102"/>
    </row>
    <row r="12" spans="1:7" x14ac:dyDescent="0.3">
      <c r="A12" s="2"/>
      <c r="B12" s="42" t="s">
        <v>26</v>
      </c>
      <c r="C12" s="1" t="s">
        <v>69</v>
      </c>
      <c r="D12" s="4"/>
      <c r="E12" s="4"/>
      <c r="F12" s="64"/>
      <c r="G12" s="102"/>
    </row>
    <row r="13" spans="1:7" x14ac:dyDescent="0.3">
      <c r="A13" s="2"/>
      <c r="B13" s="42"/>
      <c r="C13" s="1"/>
      <c r="D13" s="4"/>
      <c r="E13" s="4"/>
      <c r="F13" s="64"/>
      <c r="G13" s="102"/>
    </row>
    <row r="14" spans="1:7" x14ac:dyDescent="0.3">
      <c r="A14" s="2"/>
      <c r="B14" s="9" t="s">
        <v>27</v>
      </c>
      <c r="C14" s="95" t="s">
        <v>28</v>
      </c>
      <c r="D14" s="4"/>
      <c r="E14" s="4"/>
      <c r="F14" s="64"/>
      <c r="G14" s="102"/>
    </row>
    <row r="15" spans="1:7" x14ac:dyDescent="0.3">
      <c r="A15" s="2"/>
      <c r="B15" s="43"/>
      <c r="C15" s="1"/>
      <c r="D15" s="4"/>
      <c r="E15" s="4"/>
      <c r="F15" s="64"/>
      <c r="G15" s="102"/>
    </row>
    <row r="16" spans="1:7" x14ac:dyDescent="0.3">
      <c r="A16" s="2" t="s">
        <v>11</v>
      </c>
      <c r="B16" s="1"/>
      <c r="C16" s="119" t="s">
        <v>231</v>
      </c>
      <c r="D16" s="120" t="s">
        <v>6</v>
      </c>
      <c r="E16" s="120">
        <v>1</v>
      </c>
      <c r="F16" s="64"/>
      <c r="G16" s="4"/>
    </row>
    <row r="17" spans="1:7" x14ac:dyDescent="0.3">
      <c r="A17" s="2"/>
      <c r="B17" s="1"/>
      <c r="C17" s="82"/>
      <c r="D17" s="120"/>
      <c r="E17" s="120"/>
      <c r="F17" s="64"/>
      <c r="G17" s="102"/>
    </row>
    <row r="18" spans="1:7" ht="41.4" x14ac:dyDescent="0.3">
      <c r="A18" s="2" t="s">
        <v>12</v>
      </c>
      <c r="B18" s="9" t="s">
        <v>222</v>
      </c>
      <c r="C18" s="83" t="s">
        <v>229</v>
      </c>
      <c r="D18" s="120" t="s">
        <v>6</v>
      </c>
      <c r="E18" s="120">
        <v>1</v>
      </c>
      <c r="F18" s="64"/>
      <c r="G18" s="102"/>
    </row>
    <row r="19" spans="1:7" x14ac:dyDescent="0.3">
      <c r="A19" s="2"/>
      <c r="B19" s="1"/>
      <c r="C19" s="82"/>
      <c r="D19" s="120"/>
      <c r="E19" s="120"/>
      <c r="F19" s="64"/>
      <c r="G19" s="102"/>
    </row>
    <row r="20" spans="1:7" x14ac:dyDescent="0.3">
      <c r="A20" s="2" t="s">
        <v>13</v>
      </c>
      <c r="B20" s="1"/>
      <c r="C20" s="82" t="s">
        <v>206</v>
      </c>
      <c r="D20" s="120" t="s">
        <v>6</v>
      </c>
      <c r="E20" s="120">
        <v>1</v>
      </c>
      <c r="F20" s="78"/>
      <c r="G20" s="102"/>
    </row>
    <row r="21" spans="1:7" x14ac:dyDescent="0.3">
      <c r="A21" s="2"/>
      <c r="B21" s="1"/>
      <c r="C21" s="82"/>
      <c r="D21" s="120"/>
      <c r="E21" s="120"/>
      <c r="F21" s="78"/>
      <c r="G21" s="102"/>
    </row>
    <row r="22" spans="1:7" x14ac:dyDescent="0.3">
      <c r="A22" s="2" t="s">
        <v>78</v>
      </c>
      <c r="B22" s="1"/>
      <c r="C22" s="82" t="s">
        <v>207</v>
      </c>
      <c r="D22" s="120" t="s">
        <v>6</v>
      </c>
      <c r="E22" s="120">
        <v>1</v>
      </c>
      <c r="F22" s="78"/>
      <c r="G22" s="102"/>
    </row>
    <row r="23" spans="1:7" x14ac:dyDescent="0.3">
      <c r="A23" s="2"/>
      <c r="B23" s="1"/>
      <c r="C23" s="82"/>
      <c r="D23" s="120"/>
      <c r="E23" s="120"/>
      <c r="F23" s="64"/>
      <c r="G23" s="102"/>
    </row>
    <row r="24" spans="1:7" x14ac:dyDescent="0.3">
      <c r="A24" s="2" t="s">
        <v>79</v>
      </c>
      <c r="B24" s="1"/>
      <c r="C24" s="119" t="s">
        <v>208</v>
      </c>
      <c r="D24" s="120" t="s">
        <v>6</v>
      </c>
      <c r="E24" s="120">
        <v>1</v>
      </c>
      <c r="F24" s="64"/>
      <c r="G24" s="4"/>
    </row>
    <row r="25" spans="1:7" x14ac:dyDescent="0.3">
      <c r="A25" s="2"/>
      <c r="B25" s="1"/>
      <c r="C25" s="1"/>
      <c r="D25" s="4"/>
      <c r="E25" s="4"/>
      <c r="F25" s="64"/>
      <c r="G25" s="102"/>
    </row>
    <row r="26" spans="1:7" x14ac:dyDescent="0.3">
      <c r="A26" s="2"/>
      <c r="B26" s="43" t="s">
        <v>30</v>
      </c>
      <c r="C26" s="1" t="s">
        <v>31</v>
      </c>
      <c r="D26" s="4"/>
      <c r="E26" s="4"/>
      <c r="F26" s="64"/>
      <c r="G26" s="103"/>
    </row>
    <row r="27" spans="1:7" x14ac:dyDescent="0.3">
      <c r="A27" s="2"/>
      <c r="B27" s="43"/>
      <c r="C27" s="1"/>
      <c r="D27" s="4"/>
      <c r="E27" s="4"/>
      <c r="F27" s="64"/>
      <c r="G27" s="103"/>
    </row>
    <row r="28" spans="1:7" x14ac:dyDescent="0.3">
      <c r="A28" s="2" t="s">
        <v>80</v>
      </c>
      <c r="B28" s="1"/>
      <c r="C28" s="1" t="s">
        <v>72</v>
      </c>
      <c r="D28" s="4" t="s">
        <v>6</v>
      </c>
      <c r="E28" s="4">
        <v>1</v>
      </c>
      <c r="F28" s="64"/>
      <c r="G28" s="102"/>
    </row>
    <row r="29" spans="1:7" x14ac:dyDescent="0.3">
      <c r="A29" s="2"/>
      <c r="B29" s="1"/>
      <c r="C29" s="1"/>
      <c r="D29" s="4"/>
      <c r="E29" s="4"/>
      <c r="F29" s="64"/>
      <c r="G29" s="102"/>
    </row>
    <row r="30" spans="1:7" ht="39.6" x14ac:dyDescent="0.3">
      <c r="A30" s="2" t="s">
        <v>81</v>
      </c>
      <c r="B30" s="1"/>
      <c r="C30" s="44" t="s">
        <v>94</v>
      </c>
      <c r="D30" s="7" t="s">
        <v>6</v>
      </c>
      <c r="E30" s="7">
        <v>1</v>
      </c>
      <c r="F30" s="64"/>
      <c r="G30" s="102"/>
    </row>
    <row r="31" spans="1:7" x14ac:dyDescent="0.3">
      <c r="A31" s="2"/>
      <c r="B31" s="1"/>
      <c r="C31" s="44"/>
      <c r="D31" s="7"/>
      <c r="E31" s="7"/>
      <c r="F31" s="64"/>
      <c r="G31" s="102"/>
    </row>
    <row r="32" spans="1:7" x14ac:dyDescent="0.3">
      <c r="A32" s="2" t="s">
        <v>82</v>
      </c>
      <c r="B32" s="1"/>
      <c r="C32" s="97" t="s">
        <v>95</v>
      </c>
      <c r="D32" s="7" t="s">
        <v>6</v>
      </c>
      <c r="E32" s="7">
        <v>1</v>
      </c>
      <c r="F32" s="64"/>
      <c r="G32" s="102"/>
    </row>
    <row r="33" spans="1:7" x14ac:dyDescent="0.3">
      <c r="A33" s="2"/>
      <c r="B33" s="1"/>
      <c r="C33" s="1"/>
      <c r="D33" s="4"/>
      <c r="E33" s="4"/>
      <c r="F33" s="64"/>
      <c r="G33" s="102"/>
    </row>
    <row r="34" spans="1:7" x14ac:dyDescent="0.3">
      <c r="A34" s="2" t="s">
        <v>83</v>
      </c>
      <c r="B34" s="1"/>
      <c r="C34" s="96" t="s">
        <v>73</v>
      </c>
      <c r="D34" s="4" t="s">
        <v>6</v>
      </c>
      <c r="E34" s="39">
        <v>1</v>
      </c>
      <c r="F34" s="64"/>
      <c r="G34" s="39"/>
    </row>
    <row r="35" spans="1:7" x14ac:dyDescent="0.3">
      <c r="A35" s="2"/>
      <c r="B35" s="1"/>
      <c r="C35" s="1"/>
      <c r="D35" s="4"/>
      <c r="E35" s="4"/>
      <c r="F35" s="64"/>
      <c r="G35" s="102"/>
    </row>
    <row r="36" spans="1:7" x14ac:dyDescent="0.3">
      <c r="A36" s="2" t="s">
        <v>84</v>
      </c>
      <c r="B36" s="1"/>
      <c r="C36" s="1" t="s">
        <v>74</v>
      </c>
      <c r="D36" s="4" t="s">
        <v>6</v>
      </c>
      <c r="E36" s="4">
        <v>1</v>
      </c>
      <c r="F36" s="64"/>
      <c r="G36" s="102"/>
    </row>
    <row r="37" spans="1:7" x14ac:dyDescent="0.3">
      <c r="A37" s="2"/>
      <c r="B37" s="1"/>
      <c r="C37" s="1"/>
      <c r="D37" s="4"/>
      <c r="E37" s="4"/>
      <c r="F37" s="64"/>
      <c r="G37" s="103"/>
    </row>
    <row r="38" spans="1:7" x14ac:dyDescent="0.3">
      <c r="A38" s="2" t="s">
        <v>85</v>
      </c>
      <c r="B38" s="1"/>
      <c r="C38" s="1" t="s">
        <v>75</v>
      </c>
      <c r="D38" s="4" t="s">
        <v>6</v>
      </c>
      <c r="E38" s="4">
        <v>1</v>
      </c>
      <c r="F38" s="64"/>
      <c r="G38" s="102"/>
    </row>
    <row r="39" spans="1:7" x14ac:dyDescent="0.3">
      <c r="A39" s="2"/>
      <c r="B39" s="1"/>
      <c r="C39" s="1"/>
      <c r="D39" s="4"/>
      <c r="E39" s="4"/>
      <c r="F39" s="64"/>
      <c r="G39" s="103"/>
    </row>
    <row r="40" spans="1:7" x14ac:dyDescent="0.3">
      <c r="A40" s="2" t="s">
        <v>86</v>
      </c>
      <c r="B40" s="1"/>
      <c r="C40" s="1" t="s">
        <v>205</v>
      </c>
      <c r="D40" s="4" t="s">
        <v>6</v>
      </c>
      <c r="E40" s="4">
        <v>1</v>
      </c>
      <c r="F40" s="64"/>
      <c r="G40" s="102"/>
    </row>
    <row r="41" spans="1:7" x14ac:dyDescent="0.3">
      <c r="A41" s="2"/>
      <c r="B41" s="1"/>
      <c r="C41" s="1"/>
      <c r="D41" s="4"/>
      <c r="E41" s="4"/>
      <c r="F41" s="64"/>
      <c r="G41" s="103"/>
    </row>
    <row r="42" spans="1:7" x14ac:dyDescent="0.3">
      <c r="A42" s="2" t="s">
        <v>87</v>
      </c>
      <c r="B42" s="1"/>
      <c r="C42" s="44" t="s">
        <v>93</v>
      </c>
      <c r="D42" s="7" t="s">
        <v>6</v>
      </c>
      <c r="E42" s="7">
        <v>1</v>
      </c>
      <c r="F42" s="64"/>
      <c r="G42" s="102"/>
    </row>
    <row r="43" spans="1:7" x14ac:dyDescent="0.3">
      <c r="A43" s="2"/>
      <c r="B43" s="1"/>
      <c r="C43" s="44"/>
      <c r="D43" s="7"/>
      <c r="E43" s="7"/>
      <c r="F43" s="64"/>
      <c r="G43" s="102"/>
    </row>
    <row r="44" spans="1:7" x14ac:dyDescent="0.3">
      <c r="A44" s="2" t="s">
        <v>96</v>
      </c>
      <c r="B44" s="1"/>
      <c r="C44" s="44" t="s">
        <v>100</v>
      </c>
      <c r="D44" s="7" t="s">
        <v>6</v>
      </c>
      <c r="E44" s="7">
        <v>1</v>
      </c>
      <c r="F44" s="64"/>
      <c r="G44" s="102"/>
    </row>
    <row r="45" spans="1:7" x14ac:dyDescent="0.3">
      <c r="A45" s="2"/>
      <c r="B45" s="1"/>
      <c r="C45" s="44"/>
      <c r="D45" s="7"/>
      <c r="E45" s="7"/>
      <c r="F45" s="64"/>
      <c r="G45" s="102"/>
    </row>
    <row r="46" spans="1:7" x14ac:dyDescent="0.3">
      <c r="A46" s="2" t="s">
        <v>101</v>
      </c>
      <c r="B46" s="1"/>
      <c r="C46" s="97" t="s">
        <v>153</v>
      </c>
      <c r="D46" s="7" t="s">
        <v>6</v>
      </c>
      <c r="E46" s="18">
        <v>1</v>
      </c>
      <c r="F46" s="64"/>
      <c r="G46" s="18"/>
    </row>
    <row r="47" spans="1:7" x14ac:dyDescent="0.3">
      <c r="A47" s="2"/>
      <c r="B47" s="1"/>
      <c r="C47" s="1"/>
      <c r="D47" s="4"/>
      <c r="E47" s="4"/>
      <c r="F47" s="64"/>
      <c r="G47" s="102"/>
    </row>
    <row r="48" spans="1:7" ht="26.4" x14ac:dyDescent="0.3">
      <c r="A48" s="2" t="s">
        <v>117</v>
      </c>
      <c r="B48" s="2" t="s">
        <v>110</v>
      </c>
      <c r="C48" s="2" t="s">
        <v>107</v>
      </c>
      <c r="D48" s="4" t="s">
        <v>6</v>
      </c>
      <c r="E48" s="4">
        <v>1</v>
      </c>
      <c r="F48" s="64"/>
      <c r="G48" s="102"/>
    </row>
    <row r="49" spans="1:7" x14ac:dyDescent="0.3">
      <c r="A49" s="22"/>
      <c r="B49" s="1"/>
      <c r="C49" s="1"/>
      <c r="D49" s="4"/>
      <c r="E49" s="4"/>
      <c r="F49" s="64"/>
      <c r="G49" s="104"/>
    </row>
    <row r="50" spans="1:7" ht="26.4" x14ac:dyDescent="0.3">
      <c r="A50" s="10"/>
      <c r="B50" s="2" t="s">
        <v>7</v>
      </c>
      <c r="C50" s="98" t="s">
        <v>32</v>
      </c>
      <c r="D50" s="4" t="s">
        <v>6</v>
      </c>
      <c r="E50" s="4">
        <v>1</v>
      </c>
      <c r="F50" s="64"/>
      <c r="G50" s="18"/>
    </row>
    <row r="51" spans="1:7" x14ac:dyDescent="0.3">
      <c r="A51" s="10"/>
      <c r="B51" s="44"/>
      <c r="C51" s="44"/>
      <c r="D51" s="7"/>
      <c r="E51" s="7"/>
      <c r="F51" s="64"/>
      <c r="G51" s="102"/>
    </row>
    <row r="52" spans="1:7" x14ac:dyDescent="0.3">
      <c r="A52" s="10" t="s">
        <v>118</v>
      </c>
      <c r="B52" s="73" t="s">
        <v>199</v>
      </c>
      <c r="C52" s="74" t="s">
        <v>200</v>
      </c>
      <c r="D52" s="11"/>
      <c r="E52" s="11"/>
      <c r="F52" s="72"/>
      <c r="G52" s="102"/>
    </row>
    <row r="53" spans="1:7" x14ac:dyDescent="0.3">
      <c r="A53" s="10"/>
      <c r="B53" s="73"/>
      <c r="C53" s="74"/>
      <c r="D53" s="11"/>
      <c r="E53" s="11"/>
      <c r="F53" s="72"/>
      <c r="G53" s="102"/>
    </row>
    <row r="54" spans="1:7" x14ac:dyDescent="0.3">
      <c r="A54" s="73" t="s">
        <v>172</v>
      </c>
      <c r="B54" s="73" t="s">
        <v>173</v>
      </c>
      <c r="C54" s="73" t="s">
        <v>171</v>
      </c>
      <c r="D54" s="11" t="s">
        <v>6</v>
      </c>
      <c r="E54" s="11">
        <v>1</v>
      </c>
      <c r="F54" s="64"/>
      <c r="G54" s="102"/>
    </row>
    <row r="55" spans="1:7" x14ac:dyDescent="0.3">
      <c r="A55" s="73"/>
      <c r="B55" s="73"/>
      <c r="C55" s="74"/>
      <c r="D55" s="11"/>
      <c r="E55" s="11"/>
      <c r="F55" s="72"/>
      <c r="G55" s="102"/>
    </row>
    <row r="56" spans="1:7" x14ac:dyDescent="0.3">
      <c r="A56" s="73" t="s">
        <v>149</v>
      </c>
      <c r="B56" s="73" t="s">
        <v>197</v>
      </c>
      <c r="C56" s="10" t="s">
        <v>193</v>
      </c>
      <c r="D56" s="11" t="s">
        <v>6</v>
      </c>
      <c r="E56" s="11">
        <v>1</v>
      </c>
      <c r="F56" s="64"/>
      <c r="G56" s="102"/>
    </row>
    <row r="57" spans="1:7" x14ac:dyDescent="0.3">
      <c r="A57" s="10"/>
      <c r="B57" s="73"/>
      <c r="C57" s="73"/>
      <c r="D57" s="11"/>
      <c r="E57" s="11"/>
      <c r="F57" s="72"/>
      <c r="G57" s="102"/>
    </row>
    <row r="58" spans="1:7" x14ac:dyDescent="0.3">
      <c r="A58" s="73" t="s">
        <v>195</v>
      </c>
      <c r="B58" s="10" t="s">
        <v>198</v>
      </c>
      <c r="C58" s="10" t="s">
        <v>194</v>
      </c>
      <c r="D58" s="11" t="s">
        <v>6</v>
      </c>
      <c r="E58" s="11">
        <v>1</v>
      </c>
      <c r="F58" s="64"/>
      <c r="G58" s="102"/>
    </row>
    <row r="59" spans="1:7" x14ac:dyDescent="0.3">
      <c r="A59" s="10"/>
      <c r="B59" s="73"/>
      <c r="C59" s="73"/>
      <c r="D59" s="13"/>
      <c r="E59" s="12"/>
      <c r="F59" s="64"/>
      <c r="G59" s="102"/>
    </row>
    <row r="60" spans="1:7" x14ac:dyDescent="0.3">
      <c r="A60" s="10"/>
      <c r="B60" s="73"/>
      <c r="C60" s="10"/>
      <c r="D60" s="11"/>
      <c r="E60" s="11"/>
      <c r="F60" s="64"/>
      <c r="G60" s="102"/>
    </row>
    <row r="61" spans="1:7" x14ac:dyDescent="0.3">
      <c r="A61" s="22"/>
      <c r="B61" s="44"/>
      <c r="C61" s="22"/>
      <c r="D61" s="7"/>
      <c r="E61" s="7"/>
      <c r="F61" s="64"/>
      <c r="G61" s="102"/>
    </row>
    <row r="62" spans="1:7" x14ac:dyDescent="0.3">
      <c r="A62" s="1"/>
      <c r="B62" s="1"/>
      <c r="C62" s="43"/>
      <c r="D62" s="4"/>
      <c r="E62" s="4"/>
      <c r="F62" s="64"/>
      <c r="G62" s="102"/>
    </row>
    <row r="63" spans="1:7" x14ac:dyDescent="0.3">
      <c r="A63" s="76" t="s">
        <v>34</v>
      </c>
      <c r="B63" s="46"/>
      <c r="C63" s="75"/>
      <c r="D63" s="46"/>
      <c r="E63" s="46"/>
      <c r="F63" s="65"/>
      <c r="G63" s="92"/>
    </row>
    <row r="64" spans="1:7" x14ac:dyDescent="0.3">
      <c r="A64" s="47"/>
      <c r="B64" s="48"/>
      <c r="C64" s="49"/>
      <c r="D64" s="50"/>
      <c r="E64" s="50"/>
      <c r="F64" s="66"/>
    </row>
    <row r="65" spans="1:7" x14ac:dyDescent="0.3">
      <c r="A65" s="47"/>
      <c r="B65" s="48"/>
      <c r="C65" s="21"/>
      <c r="D65" s="21"/>
      <c r="E65" s="21"/>
      <c r="F65" s="21"/>
      <c r="G65" s="21" t="str">
        <f>+G1</f>
        <v xml:space="preserve">CONTRACT NUMBER:  JW14455 </v>
      </c>
    </row>
    <row r="66" spans="1:7" x14ac:dyDescent="0.3">
      <c r="A66" s="47"/>
      <c r="B66" s="48"/>
      <c r="C66" s="21"/>
      <c r="D66" s="21"/>
      <c r="E66" s="21"/>
      <c r="F66" s="21"/>
      <c r="G66" s="21" t="str">
        <f>+G2</f>
        <v>DIEPSLOOT SEWAGE AQUEDUCT:  BILL No. 0 (BRIDGES 1, 2 &amp; 3)</v>
      </c>
    </row>
    <row r="67" spans="1:7" x14ac:dyDescent="0.3">
      <c r="A67" s="47"/>
      <c r="B67" s="48"/>
      <c r="C67" s="114"/>
      <c r="D67" s="114"/>
      <c r="E67" s="114"/>
      <c r="F67" s="114"/>
      <c r="G67" s="21" t="str">
        <f>+G3</f>
        <v>SECTION 1: GENERAL</v>
      </c>
    </row>
    <row r="68" spans="1:7" x14ac:dyDescent="0.3">
      <c r="A68" s="32" t="s">
        <v>24</v>
      </c>
      <c r="B68" s="32" t="s">
        <v>0</v>
      </c>
      <c r="C68" s="32" t="s">
        <v>9</v>
      </c>
      <c r="D68" s="20" t="s">
        <v>1</v>
      </c>
      <c r="E68" s="33" t="s">
        <v>2</v>
      </c>
      <c r="F68" s="61" t="s">
        <v>25</v>
      </c>
      <c r="G68" s="117" t="s">
        <v>183</v>
      </c>
    </row>
    <row r="69" spans="1:7" x14ac:dyDescent="0.3">
      <c r="A69" s="34" t="s">
        <v>3</v>
      </c>
      <c r="B69" s="34" t="s">
        <v>184</v>
      </c>
      <c r="C69" s="34"/>
      <c r="D69" s="35"/>
      <c r="E69" s="36"/>
      <c r="F69" s="62"/>
      <c r="G69" s="94"/>
    </row>
    <row r="70" spans="1:7" x14ac:dyDescent="0.3">
      <c r="A70" s="76" t="s">
        <v>35</v>
      </c>
      <c r="B70" s="77"/>
      <c r="C70" s="77"/>
      <c r="D70" s="77"/>
      <c r="E70" s="77"/>
      <c r="F70" s="67"/>
      <c r="G70" s="105"/>
    </row>
    <row r="71" spans="1:7" x14ac:dyDescent="0.3">
      <c r="A71" s="1">
        <v>1.2</v>
      </c>
      <c r="B71" s="1">
        <v>8.4</v>
      </c>
      <c r="C71" s="141" t="s">
        <v>234</v>
      </c>
      <c r="D71" s="4"/>
      <c r="E71" s="4"/>
      <c r="F71" s="64"/>
      <c r="G71" s="57"/>
    </row>
    <row r="72" spans="1:7" x14ac:dyDescent="0.3">
      <c r="A72" s="1"/>
      <c r="B72" s="1"/>
      <c r="C72" s="1"/>
      <c r="D72" s="4"/>
      <c r="E72" s="4"/>
      <c r="F72" s="64"/>
      <c r="G72" s="101"/>
    </row>
    <row r="73" spans="1:7" ht="39.6" x14ac:dyDescent="0.3">
      <c r="A73" s="2"/>
      <c r="B73" s="2" t="s">
        <v>33</v>
      </c>
      <c r="C73" s="9" t="s">
        <v>122</v>
      </c>
      <c r="D73" s="4"/>
      <c r="E73" s="4"/>
      <c r="F73" s="64"/>
      <c r="G73" s="101"/>
    </row>
    <row r="74" spans="1:7" x14ac:dyDescent="0.3">
      <c r="A74" s="1"/>
      <c r="B74" s="1"/>
      <c r="C74" s="1"/>
      <c r="D74" s="4"/>
      <c r="E74" s="4"/>
      <c r="F74" s="64"/>
      <c r="G74" s="101"/>
    </row>
    <row r="75" spans="1:7" ht="26.4" x14ac:dyDescent="0.3">
      <c r="A75" s="2"/>
      <c r="B75" s="2" t="s">
        <v>119</v>
      </c>
      <c r="C75" s="9" t="s">
        <v>136</v>
      </c>
      <c r="D75" s="4"/>
      <c r="E75" s="4"/>
      <c r="F75" s="64"/>
      <c r="G75" s="101"/>
    </row>
    <row r="76" spans="1:7" x14ac:dyDescent="0.3">
      <c r="A76" s="1"/>
      <c r="B76" s="1"/>
      <c r="C76" s="116"/>
      <c r="D76" s="4"/>
      <c r="E76" s="4"/>
      <c r="F76" s="64"/>
      <c r="G76" s="101"/>
    </row>
    <row r="77" spans="1:7" x14ac:dyDescent="0.3">
      <c r="A77" s="1" t="s">
        <v>124</v>
      </c>
      <c r="B77" s="1"/>
      <c r="C77" s="116" t="s">
        <v>70</v>
      </c>
      <c r="D77" s="4" t="s">
        <v>29</v>
      </c>
      <c r="E77" s="39">
        <v>30</v>
      </c>
      <c r="F77" s="64"/>
      <c r="G77" s="39"/>
    </row>
    <row r="78" spans="1:7" x14ac:dyDescent="0.3">
      <c r="A78" s="1"/>
      <c r="B78" s="1"/>
      <c r="C78" s="116"/>
      <c r="D78" s="4"/>
      <c r="E78" s="4"/>
      <c r="F78" s="64"/>
      <c r="G78" s="101"/>
    </row>
    <row r="79" spans="1:7" x14ac:dyDescent="0.3">
      <c r="A79" s="1" t="s">
        <v>14</v>
      </c>
      <c r="B79" s="1"/>
      <c r="C79" s="1" t="s">
        <v>71</v>
      </c>
      <c r="D79" s="4" t="s">
        <v>29</v>
      </c>
      <c r="E79" s="39">
        <v>30</v>
      </c>
      <c r="F79" s="64"/>
      <c r="G79" s="106"/>
    </row>
    <row r="80" spans="1:7" x14ac:dyDescent="0.3">
      <c r="A80" s="1"/>
      <c r="B80" s="1"/>
      <c r="C80" s="1"/>
      <c r="D80" s="4"/>
      <c r="E80" s="4"/>
      <c r="F80" s="64"/>
      <c r="G80" s="101"/>
    </row>
    <row r="81" spans="1:7" x14ac:dyDescent="0.3">
      <c r="A81" s="1" t="s">
        <v>15</v>
      </c>
      <c r="B81" s="1"/>
      <c r="C81" s="1" t="s">
        <v>114</v>
      </c>
      <c r="D81" s="4" t="s">
        <v>29</v>
      </c>
      <c r="E81" s="39">
        <v>30</v>
      </c>
      <c r="F81" s="64"/>
      <c r="G81" s="106"/>
    </row>
    <row r="82" spans="1:7" x14ac:dyDescent="0.3">
      <c r="A82" s="1"/>
      <c r="B82" s="1"/>
      <c r="C82" s="1"/>
      <c r="D82" s="4"/>
      <c r="E82" s="4"/>
      <c r="F82" s="64"/>
      <c r="G82" s="101"/>
    </row>
    <row r="83" spans="1:7" x14ac:dyDescent="0.3">
      <c r="A83" s="1" t="s">
        <v>16</v>
      </c>
      <c r="B83" s="1"/>
      <c r="C83" s="1" t="s">
        <v>115</v>
      </c>
      <c r="D83" s="4" t="s">
        <v>29</v>
      </c>
      <c r="E83" s="39">
        <v>30</v>
      </c>
      <c r="F83" s="64"/>
      <c r="G83" s="106"/>
    </row>
    <row r="84" spans="1:7" x14ac:dyDescent="0.3">
      <c r="A84" s="1"/>
      <c r="B84" s="1"/>
      <c r="C84" s="1"/>
      <c r="D84" s="4"/>
      <c r="E84" s="4"/>
      <c r="F84" s="64"/>
      <c r="G84" s="17"/>
    </row>
    <row r="85" spans="1:7" x14ac:dyDescent="0.3">
      <c r="A85" s="1" t="s">
        <v>17</v>
      </c>
      <c r="B85" s="1"/>
      <c r="C85" s="96" t="s">
        <v>116</v>
      </c>
      <c r="D85" s="4" t="s">
        <v>29</v>
      </c>
      <c r="E85" s="39">
        <v>30</v>
      </c>
      <c r="F85" s="64"/>
      <c r="G85" s="39"/>
    </row>
    <row r="86" spans="1:7" x14ac:dyDescent="0.3">
      <c r="A86" s="1"/>
      <c r="B86" s="1"/>
      <c r="C86" s="1"/>
      <c r="D86" s="4"/>
      <c r="E86" s="4"/>
      <c r="F86" s="64"/>
      <c r="G86" s="17"/>
    </row>
    <row r="87" spans="1:7" x14ac:dyDescent="0.3">
      <c r="A87" s="1" t="s">
        <v>37</v>
      </c>
      <c r="B87" s="45"/>
      <c r="C87" s="44" t="s">
        <v>120</v>
      </c>
      <c r="D87" s="4" t="s">
        <v>29</v>
      </c>
      <c r="E87" s="39">
        <v>30</v>
      </c>
      <c r="F87" s="64"/>
      <c r="G87" s="106"/>
    </row>
    <row r="88" spans="1:7" x14ac:dyDescent="0.3">
      <c r="A88" s="1"/>
      <c r="B88" s="1"/>
      <c r="C88" s="1"/>
      <c r="D88" s="4"/>
      <c r="E88" s="4"/>
      <c r="F88" s="64"/>
      <c r="G88" s="17"/>
    </row>
    <row r="89" spans="1:7" ht="26.4" x14ac:dyDescent="0.3">
      <c r="A89" s="1"/>
      <c r="B89" s="1" t="s">
        <v>121</v>
      </c>
      <c r="C89" s="43" t="s">
        <v>36</v>
      </c>
      <c r="D89" s="4"/>
      <c r="E89" s="4"/>
      <c r="F89" s="64"/>
      <c r="G89" s="17"/>
    </row>
    <row r="90" spans="1:7" x14ac:dyDescent="0.3">
      <c r="A90" s="1"/>
      <c r="B90" s="1"/>
      <c r="C90" s="1"/>
      <c r="D90" s="4"/>
      <c r="E90" s="4"/>
      <c r="F90" s="64"/>
      <c r="G90" s="17"/>
    </row>
    <row r="91" spans="1:7" x14ac:dyDescent="0.3">
      <c r="A91" s="1" t="s">
        <v>38</v>
      </c>
      <c r="B91" s="1"/>
      <c r="C91" s="1" t="s">
        <v>72</v>
      </c>
      <c r="D91" s="4" t="s">
        <v>29</v>
      </c>
      <c r="E91" s="4">
        <v>30</v>
      </c>
      <c r="F91" s="64"/>
      <c r="G91" s="106"/>
    </row>
    <row r="92" spans="1:7" x14ac:dyDescent="0.3">
      <c r="A92" s="1"/>
      <c r="B92" s="1"/>
      <c r="C92" s="1"/>
      <c r="D92" s="4"/>
      <c r="E92" s="4"/>
      <c r="F92" s="64"/>
      <c r="G92" s="24"/>
    </row>
    <row r="93" spans="1:7" ht="39.6" x14ac:dyDescent="0.3">
      <c r="A93" s="44" t="s">
        <v>39</v>
      </c>
      <c r="B93" s="44"/>
      <c r="C93" s="44" t="s">
        <v>140</v>
      </c>
      <c r="D93" s="4" t="s">
        <v>29</v>
      </c>
      <c r="E93" s="4">
        <v>30</v>
      </c>
      <c r="F93" s="64"/>
      <c r="G93" s="106"/>
    </row>
    <row r="94" spans="1:7" x14ac:dyDescent="0.3">
      <c r="A94" s="44"/>
      <c r="B94" s="44"/>
      <c r="C94" s="44"/>
      <c r="D94" s="4"/>
      <c r="E94" s="4"/>
      <c r="F94" s="64"/>
      <c r="G94" s="17"/>
    </row>
    <row r="95" spans="1:7" x14ac:dyDescent="0.3">
      <c r="A95" s="44" t="s">
        <v>40</v>
      </c>
      <c r="B95" s="44"/>
      <c r="C95" s="97" t="s">
        <v>95</v>
      </c>
      <c r="D95" s="4" t="s">
        <v>29</v>
      </c>
      <c r="E95" s="4">
        <v>30</v>
      </c>
      <c r="F95" s="64"/>
      <c r="G95" s="39"/>
    </row>
    <row r="96" spans="1:7" x14ac:dyDescent="0.3">
      <c r="A96" s="1"/>
      <c r="B96" s="1"/>
      <c r="C96" s="1"/>
      <c r="D96" s="4"/>
      <c r="E96" s="4"/>
      <c r="F96" s="64"/>
      <c r="G96" s="4"/>
    </row>
    <row r="97" spans="1:7" x14ac:dyDescent="0.3">
      <c r="A97" s="1" t="s">
        <v>88</v>
      </c>
      <c r="B97" s="1"/>
      <c r="C97" s="96" t="s">
        <v>141</v>
      </c>
      <c r="D97" s="4" t="s">
        <v>29</v>
      </c>
      <c r="E97" s="4">
        <v>30</v>
      </c>
      <c r="F97" s="64"/>
      <c r="G97" s="39"/>
    </row>
    <row r="98" spans="1:7" x14ac:dyDescent="0.3">
      <c r="A98" s="1"/>
      <c r="B98" s="1"/>
      <c r="C98" s="1"/>
      <c r="D98" s="4"/>
      <c r="E98" s="4"/>
      <c r="F98" s="64"/>
      <c r="G98" s="17"/>
    </row>
    <row r="99" spans="1:7" x14ac:dyDescent="0.3">
      <c r="A99" s="1" t="s">
        <v>41</v>
      </c>
      <c r="B99" s="1"/>
      <c r="C99" s="1" t="s">
        <v>74</v>
      </c>
      <c r="D99" s="4" t="s">
        <v>29</v>
      </c>
      <c r="E99" s="4">
        <v>30</v>
      </c>
      <c r="F99" s="64"/>
      <c r="G99" s="106"/>
    </row>
    <row r="100" spans="1:7" x14ac:dyDescent="0.3">
      <c r="A100" s="1"/>
      <c r="B100" s="1"/>
      <c r="C100" s="1"/>
      <c r="D100" s="4"/>
      <c r="E100" s="4"/>
      <c r="F100" s="64"/>
      <c r="G100" s="17"/>
    </row>
    <row r="101" spans="1:7" x14ac:dyDescent="0.3">
      <c r="A101" s="1" t="s">
        <v>44</v>
      </c>
      <c r="B101" s="1"/>
      <c r="C101" s="1" t="s">
        <v>75</v>
      </c>
      <c r="D101" s="4" t="s">
        <v>29</v>
      </c>
      <c r="E101" s="4">
        <v>30</v>
      </c>
      <c r="F101" s="64"/>
      <c r="G101" s="106"/>
    </row>
    <row r="102" spans="1:7" x14ac:dyDescent="0.3">
      <c r="A102" s="1"/>
      <c r="B102" s="1"/>
      <c r="C102" s="1"/>
      <c r="D102" s="4"/>
      <c r="E102" s="4"/>
      <c r="F102" s="64"/>
      <c r="G102" s="17"/>
    </row>
    <row r="103" spans="1:7" x14ac:dyDescent="0.3">
      <c r="A103" s="44" t="s">
        <v>89</v>
      </c>
      <c r="B103" s="44"/>
      <c r="C103" s="44" t="s">
        <v>99</v>
      </c>
      <c r="D103" s="4" t="s">
        <v>29</v>
      </c>
      <c r="E103" s="7">
        <v>30</v>
      </c>
      <c r="F103" s="64"/>
      <c r="G103" s="106"/>
    </row>
    <row r="104" spans="1:7" x14ac:dyDescent="0.3">
      <c r="A104" s="44"/>
      <c r="B104" s="44"/>
      <c r="C104" s="44"/>
      <c r="D104" s="7"/>
      <c r="E104" s="7"/>
      <c r="F104" s="64"/>
      <c r="G104" s="17"/>
    </row>
    <row r="105" spans="1:7" x14ac:dyDescent="0.3">
      <c r="A105" s="44" t="s">
        <v>90</v>
      </c>
      <c r="B105" s="44"/>
      <c r="C105" s="44" t="s">
        <v>100</v>
      </c>
      <c r="D105" s="4" t="s">
        <v>29</v>
      </c>
      <c r="E105" s="7">
        <v>30</v>
      </c>
      <c r="F105" s="64"/>
      <c r="G105" s="106"/>
    </row>
    <row r="106" spans="1:7" x14ac:dyDescent="0.3">
      <c r="A106" s="1"/>
      <c r="B106" s="45"/>
      <c r="C106" s="45"/>
      <c r="D106" s="28"/>
      <c r="E106" s="28"/>
      <c r="F106" s="64"/>
      <c r="G106" s="17"/>
    </row>
    <row r="107" spans="1:7" x14ac:dyDescent="0.3">
      <c r="A107" s="1" t="s">
        <v>91</v>
      </c>
      <c r="B107" s="1" t="s">
        <v>42</v>
      </c>
      <c r="C107" s="1" t="s">
        <v>43</v>
      </c>
      <c r="D107" s="4" t="s">
        <v>29</v>
      </c>
      <c r="E107" s="4">
        <v>30</v>
      </c>
      <c r="F107" s="64"/>
      <c r="G107" s="106"/>
    </row>
    <row r="108" spans="1:7" x14ac:dyDescent="0.3">
      <c r="A108" s="1"/>
      <c r="B108" s="45"/>
      <c r="C108" s="45"/>
      <c r="D108" s="28"/>
      <c r="E108" s="28"/>
      <c r="F108" s="64"/>
      <c r="G108" s="17"/>
    </row>
    <row r="109" spans="1:7" x14ac:dyDescent="0.3">
      <c r="A109" s="1" t="s">
        <v>92</v>
      </c>
      <c r="B109" s="1" t="s">
        <v>45</v>
      </c>
      <c r="C109" s="1" t="s">
        <v>46</v>
      </c>
      <c r="D109" s="4" t="s">
        <v>29</v>
      </c>
      <c r="E109" s="4">
        <v>30</v>
      </c>
      <c r="F109" s="64"/>
      <c r="G109" s="106"/>
    </row>
    <row r="110" spans="1:7" x14ac:dyDescent="0.3">
      <c r="A110" s="1"/>
      <c r="B110" s="1"/>
      <c r="C110" s="1"/>
      <c r="D110" s="4"/>
      <c r="E110" s="4"/>
      <c r="F110" s="64"/>
      <c r="G110" s="101"/>
    </row>
    <row r="111" spans="1:7" ht="26.4" x14ac:dyDescent="0.3">
      <c r="A111" s="1" t="s">
        <v>97</v>
      </c>
      <c r="B111" s="1" t="s">
        <v>123</v>
      </c>
      <c r="C111" s="1" t="s">
        <v>47</v>
      </c>
      <c r="D111" s="4" t="s">
        <v>29</v>
      </c>
      <c r="E111" s="4">
        <v>30</v>
      </c>
      <c r="F111" s="64"/>
      <c r="G111" s="106"/>
    </row>
    <row r="112" spans="1:7" x14ac:dyDescent="0.3">
      <c r="A112" s="2"/>
      <c r="B112" s="2"/>
      <c r="C112" s="2"/>
      <c r="D112" s="4"/>
      <c r="E112" s="6"/>
      <c r="F112" s="64"/>
      <c r="G112" s="101"/>
    </row>
    <row r="113" spans="1:7" x14ac:dyDescent="0.3">
      <c r="A113" s="1" t="s">
        <v>98</v>
      </c>
      <c r="B113" s="3" t="s">
        <v>127</v>
      </c>
      <c r="C113" s="1" t="s">
        <v>142</v>
      </c>
      <c r="D113" s="52" t="s">
        <v>29</v>
      </c>
      <c r="E113" s="4">
        <v>30</v>
      </c>
      <c r="F113" s="64"/>
      <c r="G113" s="106"/>
    </row>
    <row r="114" spans="1:7" x14ac:dyDescent="0.3">
      <c r="A114" s="1"/>
      <c r="B114" s="3"/>
      <c r="C114" s="1"/>
      <c r="D114" s="52"/>
      <c r="E114" s="6"/>
      <c r="F114" s="64"/>
      <c r="G114" s="106"/>
    </row>
    <row r="115" spans="1:7" x14ac:dyDescent="0.3">
      <c r="A115" s="1" t="s">
        <v>172</v>
      </c>
      <c r="B115" s="3" t="s">
        <v>128</v>
      </c>
      <c r="C115" s="1" t="s">
        <v>129</v>
      </c>
      <c r="D115" s="52" t="s">
        <v>29</v>
      </c>
      <c r="E115" s="4">
        <v>30</v>
      </c>
      <c r="F115" s="64"/>
      <c r="G115" s="39"/>
    </row>
    <row r="116" spans="1:7" x14ac:dyDescent="0.3">
      <c r="A116" s="1"/>
      <c r="B116" s="1"/>
      <c r="C116" s="1"/>
      <c r="D116" s="52"/>
      <c r="E116" s="6"/>
      <c r="F116" s="64"/>
      <c r="G116" s="101"/>
    </row>
    <row r="117" spans="1:7" x14ac:dyDescent="0.3">
      <c r="A117" s="2" t="s">
        <v>125</v>
      </c>
      <c r="B117" s="22" t="s">
        <v>201</v>
      </c>
      <c r="C117" s="2" t="s">
        <v>144</v>
      </c>
      <c r="D117" s="52" t="s">
        <v>29</v>
      </c>
      <c r="E117" s="6">
        <v>30</v>
      </c>
      <c r="F117" s="64"/>
      <c r="G117" s="106"/>
    </row>
    <row r="118" spans="1:7" x14ac:dyDescent="0.3">
      <c r="A118" s="1"/>
      <c r="B118" s="44"/>
      <c r="C118" s="1"/>
      <c r="D118" s="52"/>
      <c r="E118" s="6"/>
      <c r="F118" s="64"/>
      <c r="G118" s="101"/>
    </row>
    <row r="119" spans="1:7" ht="26.4" x14ac:dyDescent="0.3">
      <c r="A119" s="1" t="s">
        <v>126</v>
      </c>
      <c r="B119" s="22" t="s">
        <v>202</v>
      </c>
      <c r="C119" s="1" t="s">
        <v>186</v>
      </c>
      <c r="D119" s="52" t="s">
        <v>29</v>
      </c>
      <c r="E119" s="6">
        <v>30</v>
      </c>
      <c r="F119" s="64"/>
      <c r="G119" s="106"/>
    </row>
    <row r="120" spans="1:7" x14ac:dyDescent="0.3">
      <c r="A120" s="1"/>
      <c r="B120" s="1"/>
      <c r="C120" s="1"/>
      <c r="D120" s="52"/>
      <c r="E120" s="6"/>
      <c r="F120" s="64"/>
      <c r="G120" s="101"/>
    </row>
    <row r="121" spans="1:7" x14ac:dyDescent="0.3">
      <c r="A121" s="2" t="s">
        <v>145</v>
      </c>
      <c r="B121" s="22" t="s">
        <v>203</v>
      </c>
      <c r="C121" s="10" t="s">
        <v>77</v>
      </c>
      <c r="D121" s="52" t="s">
        <v>29</v>
      </c>
      <c r="E121" s="11">
        <v>30</v>
      </c>
      <c r="F121" s="64"/>
      <c r="G121" s="106"/>
    </row>
    <row r="122" spans="1:7" x14ac:dyDescent="0.3">
      <c r="A122" s="53"/>
      <c r="B122" s="53"/>
      <c r="C122" s="53"/>
      <c r="D122" s="52"/>
      <c r="E122" s="29"/>
      <c r="F122" s="68"/>
      <c r="G122" s="101"/>
    </row>
    <row r="123" spans="1:7" x14ac:dyDescent="0.3">
      <c r="A123" s="76" t="s">
        <v>34</v>
      </c>
      <c r="B123" s="46"/>
      <c r="C123" s="75"/>
      <c r="D123" s="46"/>
      <c r="E123" s="46"/>
      <c r="F123" s="65"/>
      <c r="G123" s="79"/>
    </row>
    <row r="124" spans="1:7" x14ac:dyDescent="0.3">
      <c r="A124" s="47"/>
      <c r="B124" s="48"/>
      <c r="C124" s="49"/>
      <c r="D124" s="50"/>
      <c r="E124" s="50"/>
      <c r="F124" s="66"/>
      <c r="G124" s="30"/>
    </row>
    <row r="125" spans="1:7" x14ac:dyDescent="0.3">
      <c r="A125" s="14"/>
      <c r="B125" s="14"/>
      <c r="C125" s="21"/>
      <c r="D125" s="21"/>
      <c r="E125" s="21"/>
      <c r="F125" s="21"/>
      <c r="G125" s="21" t="str">
        <f>+G65</f>
        <v xml:space="preserve">CONTRACT NUMBER:  JW14455 </v>
      </c>
    </row>
    <row r="126" spans="1:7" x14ac:dyDescent="0.3">
      <c r="A126" s="14"/>
      <c r="B126" s="14"/>
      <c r="C126" s="113"/>
      <c r="D126" s="113"/>
      <c r="E126" s="113"/>
      <c r="F126" s="113"/>
      <c r="G126" s="21" t="str">
        <f>+G66</f>
        <v>DIEPSLOOT SEWAGE AQUEDUCT:  BILL No. 0 (BRIDGES 1, 2 &amp; 3)</v>
      </c>
    </row>
    <row r="127" spans="1:7" ht="15" thickBot="1" x14ac:dyDescent="0.35">
      <c r="A127" s="14"/>
      <c r="B127" s="14"/>
      <c r="C127" s="113"/>
      <c r="D127" s="113"/>
      <c r="E127" s="113"/>
      <c r="F127" s="113"/>
      <c r="G127" s="21" t="str">
        <f>+G67</f>
        <v>SECTION 1: GENERAL</v>
      </c>
    </row>
    <row r="128" spans="1:7" x14ac:dyDescent="0.3">
      <c r="A128" s="32" t="s">
        <v>24</v>
      </c>
      <c r="B128" s="32" t="s">
        <v>0</v>
      </c>
      <c r="C128" s="32" t="s">
        <v>9</v>
      </c>
      <c r="D128" s="20" t="s">
        <v>1</v>
      </c>
      <c r="E128" s="33" t="s">
        <v>2</v>
      </c>
      <c r="F128" s="61" t="s">
        <v>25</v>
      </c>
      <c r="G128" s="118" t="s">
        <v>183</v>
      </c>
    </row>
    <row r="129" spans="1:7" x14ac:dyDescent="0.3">
      <c r="A129" s="34" t="s">
        <v>3</v>
      </c>
      <c r="B129" s="34" t="s">
        <v>184</v>
      </c>
      <c r="C129" s="34"/>
      <c r="D129" s="35"/>
      <c r="E129" s="36"/>
      <c r="F129" s="62"/>
      <c r="G129" s="94"/>
    </row>
    <row r="130" spans="1:7" x14ac:dyDescent="0.3">
      <c r="A130" s="76" t="s">
        <v>35</v>
      </c>
      <c r="B130" s="51"/>
      <c r="C130" s="80"/>
      <c r="D130" s="51"/>
      <c r="E130" s="51"/>
      <c r="F130" s="67"/>
      <c r="G130" s="108"/>
    </row>
    <row r="131" spans="1:7" x14ac:dyDescent="0.3">
      <c r="A131" s="121"/>
      <c r="B131" s="20"/>
      <c r="C131" s="122"/>
      <c r="D131" s="20"/>
      <c r="E131" s="20"/>
      <c r="F131" s="70"/>
      <c r="G131" s="105"/>
    </row>
    <row r="132" spans="1:7" ht="26.4" x14ac:dyDescent="0.3">
      <c r="A132" s="2" t="s">
        <v>146</v>
      </c>
      <c r="B132" s="22" t="s">
        <v>204</v>
      </c>
      <c r="C132" s="1" t="s">
        <v>196</v>
      </c>
      <c r="D132" s="52" t="s">
        <v>29</v>
      </c>
      <c r="E132" s="6">
        <v>30</v>
      </c>
      <c r="F132" s="64"/>
      <c r="G132" s="101"/>
    </row>
    <row r="133" spans="1:7" x14ac:dyDescent="0.3">
      <c r="A133" s="1"/>
      <c r="B133" s="1"/>
      <c r="C133" s="1"/>
      <c r="D133" s="52"/>
      <c r="E133" s="6"/>
      <c r="F133" s="64"/>
      <c r="G133" s="101"/>
    </row>
    <row r="134" spans="1:7" x14ac:dyDescent="0.3">
      <c r="A134" s="1">
        <v>1.3</v>
      </c>
      <c r="B134" s="1"/>
      <c r="C134" s="141" t="s">
        <v>235</v>
      </c>
      <c r="D134" s="4"/>
      <c r="E134" s="4"/>
      <c r="F134" s="64"/>
      <c r="G134" s="101"/>
    </row>
    <row r="135" spans="1:7" x14ac:dyDescent="0.3">
      <c r="A135" s="1"/>
      <c r="B135" s="1"/>
      <c r="C135" s="1"/>
      <c r="D135" s="4"/>
      <c r="E135" s="4"/>
      <c r="F135" s="64"/>
      <c r="G135" s="101"/>
    </row>
    <row r="136" spans="1:7" x14ac:dyDescent="0.3">
      <c r="A136" s="1" t="s">
        <v>18</v>
      </c>
      <c r="B136" s="1">
        <v>8.6999999999999993</v>
      </c>
      <c r="C136" s="1" t="s">
        <v>143</v>
      </c>
      <c r="D136" s="4"/>
      <c r="E136" s="4"/>
      <c r="F136" s="64"/>
      <c r="G136" s="101"/>
    </row>
    <row r="137" spans="1:7" x14ac:dyDescent="0.3">
      <c r="A137" s="1"/>
      <c r="B137" s="1"/>
      <c r="C137" s="1"/>
      <c r="D137" s="4"/>
      <c r="E137" s="4"/>
      <c r="F137" s="64"/>
      <c r="G137" s="101"/>
    </row>
    <row r="138" spans="1:7" x14ac:dyDescent="0.3">
      <c r="A138" s="1" t="s">
        <v>19</v>
      </c>
      <c r="B138" s="1"/>
      <c r="C138" s="1" t="s">
        <v>48</v>
      </c>
      <c r="D138" s="4" t="s">
        <v>49</v>
      </c>
      <c r="E138" s="4">
        <v>1</v>
      </c>
      <c r="F138" s="64">
        <v>240000</v>
      </c>
      <c r="G138" s="110">
        <f>E138*F138</f>
        <v>240000</v>
      </c>
    </row>
    <row r="139" spans="1:7" x14ac:dyDescent="0.3">
      <c r="A139" s="1"/>
      <c r="B139" s="1"/>
      <c r="C139" s="1"/>
      <c r="D139" s="4"/>
      <c r="E139" s="4"/>
      <c r="F139" s="64"/>
      <c r="G139" s="111"/>
    </row>
    <row r="140" spans="1:7" x14ac:dyDescent="0.3">
      <c r="A140" s="1" t="s">
        <v>20</v>
      </c>
      <c r="B140" s="1"/>
      <c r="C140" s="1" t="s">
        <v>50</v>
      </c>
      <c r="D140" s="4" t="s">
        <v>51</v>
      </c>
      <c r="E140" s="81">
        <f>+F138</f>
        <v>240000</v>
      </c>
      <c r="F140" s="91"/>
      <c r="G140" s="110"/>
    </row>
    <row r="141" spans="1:7" x14ac:dyDescent="0.3">
      <c r="A141" s="1"/>
      <c r="B141" s="1"/>
      <c r="C141" s="1"/>
      <c r="D141" s="4"/>
      <c r="E141" s="4"/>
      <c r="F141" s="64"/>
      <c r="G141" s="111"/>
    </row>
    <row r="142" spans="1:7" x14ac:dyDescent="0.3">
      <c r="A142" s="1" t="s">
        <v>52</v>
      </c>
      <c r="B142" s="1"/>
      <c r="C142" s="1" t="s">
        <v>53</v>
      </c>
      <c r="D142" s="4" t="s">
        <v>49</v>
      </c>
      <c r="E142" s="4">
        <v>1</v>
      </c>
      <c r="F142" s="64">
        <v>300000</v>
      </c>
      <c r="G142" s="110">
        <f>E142*F142</f>
        <v>300000</v>
      </c>
    </row>
    <row r="143" spans="1:7" x14ac:dyDescent="0.3">
      <c r="A143" s="1"/>
      <c r="B143" s="1"/>
      <c r="C143" s="1"/>
      <c r="D143" s="4"/>
      <c r="E143" s="4"/>
      <c r="F143" s="64"/>
      <c r="G143" s="111"/>
    </row>
    <row r="144" spans="1:7" x14ac:dyDescent="0.3">
      <c r="A144" s="1" t="s">
        <v>54</v>
      </c>
      <c r="B144" s="1"/>
      <c r="C144" s="1" t="s">
        <v>55</v>
      </c>
      <c r="D144" s="4" t="s">
        <v>51</v>
      </c>
      <c r="E144" s="81">
        <f>+F142</f>
        <v>300000</v>
      </c>
      <c r="F144" s="91"/>
      <c r="G144" s="110"/>
    </row>
    <row r="145" spans="1:7" x14ac:dyDescent="0.3">
      <c r="A145" s="1"/>
      <c r="B145" s="1"/>
      <c r="C145" s="1"/>
      <c r="D145" s="4"/>
      <c r="E145" s="4"/>
      <c r="F145" s="64"/>
      <c r="G145" s="111"/>
    </row>
    <row r="146" spans="1:7" x14ac:dyDescent="0.3">
      <c r="A146" s="1" t="s">
        <v>56</v>
      </c>
      <c r="B146" s="1"/>
      <c r="C146" s="1" t="s">
        <v>57</v>
      </c>
      <c r="D146" s="4" t="s">
        <v>49</v>
      </c>
      <c r="E146" s="4">
        <v>1</v>
      </c>
      <c r="F146" s="64">
        <v>750000</v>
      </c>
      <c r="G146" s="110">
        <f>E146*F146</f>
        <v>750000</v>
      </c>
    </row>
    <row r="147" spans="1:7" x14ac:dyDescent="0.3">
      <c r="A147" s="1"/>
      <c r="B147" s="1"/>
      <c r="C147" s="1"/>
      <c r="D147" s="4"/>
      <c r="E147" s="4"/>
      <c r="F147" s="64"/>
      <c r="G147" s="111"/>
    </row>
    <row r="148" spans="1:7" x14ac:dyDescent="0.3">
      <c r="A148" s="1" t="s">
        <v>58</v>
      </c>
      <c r="B148" s="1"/>
      <c r="C148" s="1" t="s">
        <v>59</v>
      </c>
      <c r="D148" s="4" t="s">
        <v>51</v>
      </c>
      <c r="E148" s="81">
        <f>+F146</f>
        <v>750000</v>
      </c>
      <c r="F148" s="91"/>
      <c r="G148" s="110"/>
    </row>
    <row r="149" spans="1:7" x14ac:dyDescent="0.3">
      <c r="A149" s="1"/>
      <c r="B149" s="1"/>
      <c r="C149" s="1"/>
      <c r="D149" s="4"/>
      <c r="E149" s="4"/>
      <c r="F149" s="64"/>
      <c r="G149" s="111"/>
    </row>
    <row r="150" spans="1:7" ht="39.6" x14ac:dyDescent="0.3">
      <c r="A150" s="2" t="s">
        <v>60</v>
      </c>
      <c r="B150" s="2"/>
      <c r="C150" s="9" t="s">
        <v>61</v>
      </c>
      <c r="D150" s="4" t="s">
        <v>49</v>
      </c>
      <c r="E150" s="4">
        <v>1</v>
      </c>
      <c r="F150" s="64">
        <v>240000</v>
      </c>
      <c r="G150" s="110">
        <f>E150*F150</f>
        <v>240000</v>
      </c>
    </row>
    <row r="151" spans="1:7" x14ac:dyDescent="0.3">
      <c r="A151" s="1"/>
      <c r="B151" s="1"/>
      <c r="C151" s="43"/>
      <c r="D151" s="4"/>
      <c r="E151" s="4"/>
      <c r="F151" s="64"/>
      <c r="G151" s="111"/>
    </row>
    <row r="152" spans="1:7" x14ac:dyDescent="0.3">
      <c r="A152" s="1" t="s">
        <v>62</v>
      </c>
      <c r="B152" s="1"/>
      <c r="C152" s="1" t="s">
        <v>63</v>
      </c>
      <c r="D152" s="54" t="s">
        <v>51</v>
      </c>
      <c r="E152" s="81">
        <f>+F150</f>
        <v>240000</v>
      </c>
      <c r="F152" s="91"/>
      <c r="G152" s="110"/>
    </row>
    <row r="153" spans="1:7" x14ac:dyDescent="0.3">
      <c r="A153" s="1"/>
      <c r="B153" s="1"/>
      <c r="C153" s="1"/>
      <c r="D153" s="4"/>
      <c r="E153" s="4"/>
      <c r="F153" s="64"/>
      <c r="G153" s="111"/>
    </row>
    <row r="154" spans="1:7" x14ac:dyDescent="0.3">
      <c r="A154" s="1" t="s">
        <v>64</v>
      </c>
      <c r="B154" s="1"/>
      <c r="C154" s="1" t="s">
        <v>65</v>
      </c>
      <c r="D154" s="4" t="s">
        <v>49</v>
      </c>
      <c r="E154" s="4">
        <v>1</v>
      </c>
      <c r="F154" s="64">
        <v>40000</v>
      </c>
      <c r="G154" s="110">
        <f>E154*F154</f>
        <v>40000</v>
      </c>
    </row>
    <row r="155" spans="1:7" x14ac:dyDescent="0.3">
      <c r="A155" s="1"/>
      <c r="B155" s="1"/>
      <c r="C155" s="1"/>
      <c r="D155" s="4"/>
      <c r="E155" s="4"/>
      <c r="F155" s="64"/>
      <c r="G155" s="111"/>
    </row>
    <row r="156" spans="1:7" x14ac:dyDescent="0.3">
      <c r="A156" s="1" t="s">
        <v>66</v>
      </c>
      <c r="B156" s="1"/>
      <c r="C156" s="1" t="s">
        <v>67</v>
      </c>
      <c r="D156" s="54" t="s">
        <v>51</v>
      </c>
      <c r="E156" s="81">
        <f>+F154</f>
        <v>40000</v>
      </c>
      <c r="F156" s="91"/>
      <c r="G156" s="110"/>
    </row>
    <row r="157" spans="1:7" x14ac:dyDescent="0.3">
      <c r="A157" s="1"/>
      <c r="B157" s="1"/>
      <c r="C157" s="1"/>
      <c r="D157" s="54"/>
      <c r="E157" s="54"/>
      <c r="F157" s="64"/>
      <c r="G157" s="111"/>
    </row>
    <row r="158" spans="1:7" ht="26.4" x14ac:dyDescent="0.3">
      <c r="A158" s="82" t="s">
        <v>105</v>
      </c>
      <c r="B158" s="22" t="s">
        <v>130</v>
      </c>
      <c r="C158" s="98" t="s">
        <v>232</v>
      </c>
      <c r="D158" s="84" t="s">
        <v>49</v>
      </c>
      <c r="E158" s="84">
        <v>1</v>
      </c>
      <c r="F158" s="85">
        <f>15*10000 +130000+150000</f>
        <v>430000</v>
      </c>
      <c r="G158" s="110">
        <f>E158*F158</f>
        <v>430000</v>
      </c>
    </row>
    <row r="159" spans="1:7" x14ac:dyDescent="0.3">
      <c r="A159" s="83"/>
      <c r="B159" s="22"/>
      <c r="C159" s="9"/>
      <c r="D159" s="86"/>
      <c r="E159" s="86"/>
      <c r="F159" s="85"/>
      <c r="G159" s="111"/>
    </row>
    <row r="160" spans="1:7" ht="26.4" x14ac:dyDescent="0.3">
      <c r="A160" s="82" t="s">
        <v>106</v>
      </c>
      <c r="B160" s="22" t="s">
        <v>138</v>
      </c>
      <c r="C160" s="9" t="s">
        <v>132</v>
      </c>
      <c r="D160" s="84" t="s">
        <v>49</v>
      </c>
      <c r="E160" s="84">
        <v>1</v>
      </c>
      <c r="F160" s="85">
        <f>530*43</f>
        <v>22790</v>
      </c>
      <c r="G160" s="110">
        <f>E160*F160</f>
        <v>22790</v>
      </c>
    </row>
    <row r="161" spans="1:7" x14ac:dyDescent="0.3">
      <c r="A161" s="82"/>
      <c r="B161" s="82"/>
      <c r="C161" s="9"/>
      <c r="D161" s="87"/>
      <c r="E161" s="87"/>
      <c r="F161" s="85"/>
      <c r="G161" s="111"/>
    </row>
    <row r="162" spans="1:7" ht="26.4" x14ac:dyDescent="0.3">
      <c r="A162" s="44" t="s">
        <v>133</v>
      </c>
      <c r="B162" s="44" t="s">
        <v>131</v>
      </c>
      <c r="C162" s="44" t="s">
        <v>137</v>
      </c>
      <c r="D162" s="7" t="s">
        <v>51</v>
      </c>
      <c r="E162" s="81">
        <f>+F158+F160</f>
        <v>452790</v>
      </c>
      <c r="F162" s="91"/>
      <c r="G162" s="110"/>
    </row>
    <row r="163" spans="1:7" x14ac:dyDescent="0.3">
      <c r="A163" s="82"/>
      <c r="B163" s="82"/>
      <c r="C163" s="82"/>
      <c r="D163" s="87"/>
      <c r="E163" s="87"/>
      <c r="F163" s="85"/>
      <c r="G163" s="111"/>
    </row>
    <row r="164" spans="1:7" ht="26.4" x14ac:dyDescent="0.3">
      <c r="A164" s="22" t="s">
        <v>134</v>
      </c>
      <c r="B164" s="22" t="s">
        <v>151</v>
      </c>
      <c r="C164" s="22" t="s">
        <v>150</v>
      </c>
      <c r="D164" s="7" t="s">
        <v>111</v>
      </c>
      <c r="E164" s="7">
        <v>1</v>
      </c>
      <c r="F164" s="64">
        <v>1350000</v>
      </c>
      <c r="G164" s="110">
        <f>E164*F164</f>
        <v>1350000</v>
      </c>
    </row>
    <row r="165" spans="1:7" x14ac:dyDescent="0.3">
      <c r="A165" s="88"/>
      <c r="B165" s="88"/>
      <c r="C165" s="89"/>
      <c r="D165" s="84"/>
      <c r="E165" s="84"/>
      <c r="F165" s="85"/>
      <c r="G165" s="112"/>
    </row>
    <row r="166" spans="1:7" ht="26.4" x14ac:dyDescent="0.3">
      <c r="A166" s="22" t="s">
        <v>135</v>
      </c>
      <c r="B166" s="22" t="s">
        <v>152</v>
      </c>
      <c r="C166" s="22" t="s">
        <v>104</v>
      </c>
      <c r="D166" s="7" t="s">
        <v>51</v>
      </c>
      <c r="E166" s="81">
        <f>+F164</f>
        <v>1350000</v>
      </c>
      <c r="F166" s="91"/>
      <c r="G166" s="110"/>
    </row>
    <row r="167" spans="1:7" x14ac:dyDescent="0.3">
      <c r="A167" s="22"/>
      <c r="B167" s="22"/>
      <c r="C167" s="16"/>
      <c r="D167" s="7"/>
      <c r="E167" s="81"/>
      <c r="F167" s="91"/>
      <c r="G167" s="110"/>
    </row>
    <row r="168" spans="1:7" x14ac:dyDescent="0.3">
      <c r="A168" s="136" t="s">
        <v>209</v>
      </c>
      <c r="B168" s="136" t="s">
        <v>215</v>
      </c>
      <c r="C168" s="97" t="s">
        <v>212</v>
      </c>
      <c r="D168" s="127" t="s">
        <v>111</v>
      </c>
      <c r="E168" s="137">
        <v>1</v>
      </c>
      <c r="F168" s="129">
        <f>829300+929700+340000</f>
        <v>2099000</v>
      </c>
      <c r="G168" s="130">
        <f>E168*F168</f>
        <v>2099000</v>
      </c>
    </row>
    <row r="169" spans="1:7" x14ac:dyDescent="0.3">
      <c r="A169" s="136"/>
      <c r="B169" s="136"/>
      <c r="C169" s="97"/>
      <c r="D169" s="127"/>
      <c r="E169" s="137"/>
      <c r="F169" s="138"/>
      <c r="G169" s="130"/>
    </row>
    <row r="170" spans="1:7" x14ac:dyDescent="0.3">
      <c r="A170" s="136" t="s">
        <v>210</v>
      </c>
      <c r="B170" s="136"/>
      <c r="C170" s="97" t="s">
        <v>211</v>
      </c>
      <c r="D170" s="131" t="s">
        <v>51</v>
      </c>
      <c r="E170" s="132">
        <f>G168</f>
        <v>2099000</v>
      </c>
      <c r="F170" s="138"/>
      <c r="G170" s="130"/>
    </row>
    <row r="171" spans="1:7" x14ac:dyDescent="0.3">
      <c r="A171" s="22"/>
      <c r="B171" s="22"/>
      <c r="C171" s="44"/>
      <c r="D171" s="7"/>
      <c r="E171" s="125"/>
      <c r="F171" s="91"/>
      <c r="G171" s="124"/>
    </row>
    <row r="172" spans="1:7" x14ac:dyDescent="0.3">
      <c r="A172" s="22" t="s">
        <v>213</v>
      </c>
      <c r="B172" s="22" t="s">
        <v>216</v>
      </c>
      <c r="C172" s="44" t="s">
        <v>214</v>
      </c>
      <c r="D172" s="7"/>
      <c r="E172" s="90"/>
      <c r="F172" s="91"/>
      <c r="G172" s="103"/>
    </row>
    <row r="173" spans="1:7" x14ac:dyDescent="0.3">
      <c r="A173" s="22"/>
      <c r="B173" s="22"/>
      <c r="C173" s="44"/>
      <c r="D173" s="7"/>
      <c r="E173" s="90"/>
      <c r="F173" s="91"/>
      <c r="G173" s="103"/>
    </row>
    <row r="174" spans="1:7" ht="26.4" x14ac:dyDescent="0.3">
      <c r="A174" s="22"/>
      <c r="B174" s="22"/>
      <c r="C174" s="97" t="s">
        <v>230</v>
      </c>
      <c r="D174" s="127" t="s">
        <v>111</v>
      </c>
      <c r="E174" s="128">
        <v>1</v>
      </c>
      <c r="F174" s="129">
        <f>35000*30</f>
        <v>1050000</v>
      </c>
      <c r="G174" s="130">
        <f>E174*F174</f>
        <v>1050000</v>
      </c>
    </row>
    <row r="175" spans="1:7" x14ac:dyDescent="0.3">
      <c r="A175" s="22"/>
      <c r="B175" s="22"/>
      <c r="C175" s="97"/>
      <c r="D175" s="127"/>
      <c r="E175" s="128"/>
      <c r="F175" s="129"/>
      <c r="G175" s="130"/>
    </row>
    <row r="176" spans="1:7" x14ac:dyDescent="0.3">
      <c r="A176" s="22"/>
      <c r="B176" s="22"/>
      <c r="C176" s="97" t="s">
        <v>219</v>
      </c>
      <c r="D176" s="131" t="s">
        <v>51</v>
      </c>
      <c r="E176" s="132">
        <f>G174</f>
        <v>1050000</v>
      </c>
      <c r="F176" s="129"/>
      <c r="G176" s="130"/>
    </row>
    <row r="177" spans="1:7" x14ac:dyDescent="0.3">
      <c r="A177" s="22"/>
      <c r="B177" s="22"/>
      <c r="C177" s="44"/>
      <c r="D177" s="8"/>
      <c r="E177" s="126"/>
      <c r="F177" s="123"/>
      <c r="G177" s="124"/>
    </row>
    <row r="178" spans="1:7" ht="26.4" x14ac:dyDescent="0.3">
      <c r="A178" s="22" t="s">
        <v>217</v>
      </c>
      <c r="B178" s="22" t="s">
        <v>224</v>
      </c>
      <c r="C178" s="44" t="s">
        <v>223</v>
      </c>
      <c r="D178" s="8" t="s">
        <v>6</v>
      </c>
      <c r="E178" s="126">
        <v>1</v>
      </c>
      <c r="F178" s="123"/>
      <c r="G178" s="124"/>
    </row>
    <row r="179" spans="1:7" x14ac:dyDescent="0.3">
      <c r="A179" s="22"/>
      <c r="B179" s="22"/>
      <c r="C179" s="44"/>
      <c r="D179" s="8"/>
      <c r="E179" s="126"/>
      <c r="F179" s="123"/>
      <c r="G179" s="124"/>
    </row>
    <row r="180" spans="1:7" x14ac:dyDescent="0.3">
      <c r="A180" s="22" t="s">
        <v>218</v>
      </c>
      <c r="B180" s="22" t="s">
        <v>225</v>
      </c>
      <c r="C180" s="44" t="s">
        <v>227</v>
      </c>
      <c r="D180" s="8" t="s">
        <v>29</v>
      </c>
      <c r="E180" s="126">
        <v>3</v>
      </c>
      <c r="F180" s="123"/>
      <c r="G180" s="124"/>
    </row>
    <row r="181" spans="1:7" x14ac:dyDescent="0.3">
      <c r="A181" s="22"/>
      <c r="B181" s="22"/>
      <c r="C181" s="44"/>
      <c r="D181" s="8"/>
      <c r="E181" s="126"/>
      <c r="F181" s="123"/>
      <c r="G181" s="124"/>
    </row>
    <row r="182" spans="1:7" ht="26.4" x14ac:dyDescent="0.3">
      <c r="A182" s="22" t="s">
        <v>220</v>
      </c>
      <c r="B182" s="22" t="s">
        <v>226</v>
      </c>
      <c r="C182" s="44" t="s">
        <v>228</v>
      </c>
      <c r="D182" s="8" t="s">
        <v>111</v>
      </c>
      <c r="E182" s="126">
        <v>1</v>
      </c>
      <c r="F182" s="123">
        <f>5000*24*2</f>
        <v>240000</v>
      </c>
      <c r="G182" s="124">
        <f>E182*F182</f>
        <v>240000</v>
      </c>
    </row>
    <row r="183" spans="1:7" x14ac:dyDescent="0.3">
      <c r="A183" s="22"/>
      <c r="B183" s="22"/>
      <c r="C183" s="44"/>
      <c r="D183" s="8"/>
      <c r="E183" s="126"/>
      <c r="F183" s="123"/>
      <c r="G183" s="124"/>
    </row>
    <row r="184" spans="1:7" x14ac:dyDescent="0.3">
      <c r="A184" s="22"/>
      <c r="B184" s="22"/>
      <c r="C184" s="44" t="s">
        <v>221</v>
      </c>
      <c r="D184" s="7" t="s">
        <v>51</v>
      </c>
      <c r="E184" s="125">
        <f>G182</f>
        <v>240000</v>
      </c>
      <c r="F184" s="123"/>
      <c r="G184" s="124"/>
    </row>
    <row r="185" spans="1:7" x14ac:dyDescent="0.3">
      <c r="A185" s="22"/>
      <c r="B185" s="22"/>
      <c r="C185" s="16"/>
      <c r="D185" s="7"/>
      <c r="E185" s="90"/>
      <c r="F185" s="91"/>
      <c r="G185" s="124"/>
    </row>
    <row r="186" spans="1:7" x14ac:dyDescent="0.3">
      <c r="A186" s="27"/>
      <c r="B186" s="15"/>
      <c r="C186" s="55"/>
      <c r="D186" s="18"/>
      <c r="E186" s="56"/>
      <c r="F186" s="69"/>
      <c r="G186" s="24"/>
    </row>
    <row r="187" spans="1:7" x14ac:dyDescent="0.3">
      <c r="A187" s="76" t="s">
        <v>34</v>
      </c>
      <c r="B187" s="46"/>
      <c r="C187" s="75"/>
      <c r="D187" s="46"/>
      <c r="E187" s="46"/>
      <c r="F187" s="65"/>
      <c r="G187" s="92"/>
    </row>
    <row r="188" spans="1:7" x14ac:dyDescent="0.3">
      <c r="A188" s="47"/>
      <c r="B188" s="48"/>
      <c r="C188" s="49"/>
      <c r="D188" s="50"/>
      <c r="E188" s="50"/>
      <c r="F188" s="66"/>
      <c r="G188" s="26"/>
    </row>
    <row r="189" spans="1:7" x14ac:dyDescent="0.3">
      <c r="A189" s="19"/>
      <c r="B189" s="23"/>
      <c r="C189" s="93"/>
      <c r="D189" s="93"/>
      <c r="E189" s="93"/>
      <c r="F189" s="93"/>
      <c r="G189" s="93" t="str">
        <f>+G125</f>
        <v xml:space="preserve">CONTRACT NUMBER:  JW14455 </v>
      </c>
    </row>
    <row r="190" spans="1:7" x14ac:dyDescent="0.3">
      <c r="A190" s="19"/>
      <c r="B190" s="23"/>
      <c r="C190" s="93"/>
      <c r="D190" s="93"/>
      <c r="E190" s="93"/>
      <c r="F190" s="93"/>
      <c r="G190" s="93" t="str">
        <f>+G126</f>
        <v>DIEPSLOOT SEWAGE AQUEDUCT:  BILL No. 0 (BRIDGES 1, 2 &amp; 3)</v>
      </c>
    </row>
    <row r="191" spans="1:7" x14ac:dyDescent="0.3">
      <c r="A191" s="19"/>
      <c r="B191" s="23"/>
      <c r="C191" s="93"/>
      <c r="D191" s="93"/>
      <c r="E191" s="93"/>
      <c r="F191" s="93"/>
      <c r="G191" s="93" t="str">
        <f>+G127</f>
        <v>SECTION 1: GENERAL</v>
      </c>
    </row>
    <row r="192" spans="1:7" x14ac:dyDescent="0.3">
      <c r="A192" s="32" t="s">
        <v>24</v>
      </c>
      <c r="B192" s="32" t="s">
        <v>0</v>
      </c>
      <c r="C192" s="32" t="s">
        <v>9</v>
      </c>
      <c r="D192" s="20" t="s">
        <v>1</v>
      </c>
      <c r="E192" s="33" t="s">
        <v>2</v>
      </c>
      <c r="F192" s="61" t="s">
        <v>25</v>
      </c>
      <c r="G192" s="117" t="s">
        <v>183</v>
      </c>
    </row>
    <row r="193" spans="1:7" x14ac:dyDescent="0.3">
      <c r="A193" s="34" t="s">
        <v>3</v>
      </c>
      <c r="B193" s="34" t="s">
        <v>184</v>
      </c>
      <c r="C193" s="34"/>
      <c r="D193" s="35"/>
      <c r="E193" s="36"/>
      <c r="F193" s="62"/>
      <c r="G193" s="94"/>
    </row>
    <row r="194" spans="1:7" x14ac:dyDescent="0.3">
      <c r="A194" s="76" t="s">
        <v>35</v>
      </c>
      <c r="B194" s="51"/>
      <c r="C194" s="80"/>
      <c r="D194" s="51"/>
      <c r="E194" s="51"/>
      <c r="F194" s="67"/>
      <c r="G194" s="105"/>
    </row>
    <row r="195" spans="1:7" x14ac:dyDescent="0.3">
      <c r="A195" s="121"/>
      <c r="B195" s="20"/>
      <c r="C195" s="122"/>
      <c r="D195" s="20"/>
      <c r="E195" s="20"/>
      <c r="F195" s="61"/>
      <c r="G195" s="106"/>
    </row>
    <row r="196" spans="1:7" x14ac:dyDescent="0.3">
      <c r="A196" s="1">
        <v>1.4</v>
      </c>
      <c r="B196" s="1">
        <v>8.8000000000000007</v>
      </c>
      <c r="C196" s="141" t="s">
        <v>236</v>
      </c>
      <c r="D196" s="4"/>
      <c r="E196" s="4"/>
      <c r="F196" s="70"/>
      <c r="G196" s="106"/>
    </row>
    <row r="197" spans="1:7" x14ac:dyDescent="0.3">
      <c r="A197" s="1"/>
      <c r="B197" s="1"/>
      <c r="C197" s="1"/>
      <c r="D197" s="4"/>
      <c r="E197" s="4"/>
      <c r="F197" s="70"/>
      <c r="G197" s="106"/>
    </row>
    <row r="198" spans="1:7" ht="26.4" x14ac:dyDescent="0.3">
      <c r="A198" s="1" t="s">
        <v>21</v>
      </c>
      <c r="B198" s="1" t="s">
        <v>112</v>
      </c>
      <c r="C198" s="1" t="s">
        <v>182</v>
      </c>
      <c r="D198" s="4" t="s">
        <v>6</v>
      </c>
      <c r="E198" s="4">
        <v>1</v>
      </c>
      <c r="F198" s="70"/>
      <c r="G198" s="106"/>
    </row>
    <row r="199" spans="1:7" x14ac:dyDescent="0.3">
      <c r="A199" s="1"/>
      <c r="B199" s="1"/>
      <c r="C199" s="1"/>
      <c r="D199" s="4"/>
      <c r="E199" s="4"/>
      <c r="F199" s="70"/>
      <c r="G199" s="106"/>
    </row>
    <row r="200" spans="1:7" ht="26.4" x14ac:dyDescent="0.3">
      <c r="A200" s="2" t="s">
        <v>22</v>
      </c>
      <c r="B200" s="2" t="s">
        <v>177</v>
      </c>
      <c r="C200" s="2" t="s">
        <v>76</v>
      </c>
      <c r="D200" s="4" t="s">
        <v>6</v>
      </c>
      <c r="E200" s="4">
        <v>1</v>
      </c>
      <c r="F200" s="70"/>
      <c r="G200" s="106"/>
    </row>
    <row r="201" spans="1:7" x14ac:dyDescent="0.3">
      <c r="A201" s="1"/>
      <c r="B201" s="1"/>
      <c r="C201" s="60"/>
      <c r="D201" s="4"/>
      <c r="E201" s="4"/>
      <c r="F201" s="70"/>
      <c r="G201" s="106"/>
    </row>
    <row r="202" spans="1:7" ht="26.4" x14ac:dyDescent="0.3">
      <c r="A202" s="22" t="s">
        <v>102</v>
      </c>
      <c r="B202" s="1" t="s">
        <v>113</v>
      </c>
      <c r="C202" s="44" t="s">
        <v>169</v>
      </c>
      <c r="D202" s="4" t="s">
        <v>6</v>
      </c>
      <c r="E202" s="4">
        <v>1</v>
      </c>
      <c r="F202" s="70"/>
      <c r="G202" s="106"/>
    </row>
    <row r="203" spans="1:7" x14ac:dyDescent="0.3">
      <c r="A203" s="1"/>
      <c r="B203" s="1"/>
      <c r="C203" s="60"/>
      <c r="D203" s="4"/>
      <c r="E203" s="4"/>
      <c r="F203" s="70"/>
      <c r="G203" s="106"/>
    </row>
    <row r="204" spans="1:7" ht="26.4" x14ac:dyDescent="0.3">
      <c r="A204" s="22" t="s">
        <v>103</v>
      </c>
      <c r="B204" s="44" t="s">
        <v>147</v>
      </c>
      <c r="C204" s="44" t="s">
        <v>178</v>
      </c>
      <c r="D204" s="7" t="s">
        <v>6</v>
      </c>
      <c r="E204" s="7">
        <v>1</v>
      </c>
      <c r="F204" s="70"/>
      <c r="G204" s="106"/>
    </row>
    <row r="205" spans="1:7" x14ac:dyDescent="0.3">
      <c r="A205" s="1"/>
      <c r="B205" s="1"/>
      <c r="C205" s="1"/>
      <c r="D205" s="4"/>
      <c r="E205" s="4"/>
      <c r="F205" s="70"/>
      <c r="G205" s="106"/>
    </row>
    <row r="206" spans="1:7" ht="26.4" x14ac:dyDescent="0.3">
      <c r="A206" s="22" t="s">
        <v>157</v>
      </c>
      <c r="B206" s="22" t="s">
        <v>148</v>
      </c>
      <c r="C206" s="99" t="s">
        <v>179</v>
      </c>
      <c r="D206" s="7" t="s">
        <v>8</v>
      </c>
      <c r="E206" s="18">
        <f>2660+2660+2000</f>
        <v>7320</v>
      </c>
      <c r="F206" s="70"/>
      <c r="G206" s="106"/>
    </row>
    <row r="207" spans="1:7" x14ac:dyDescent="0.3">
      <c r="A207" s="27"/>
      <c r="B207" s="15"/>
      <c r="C207" s="55"/>
      <c r="D207" s="18"/>
      <c r="E207" s="56"/>
      <c r="F207" s="69"/>
      <c r="G207" s="107"/>
    </row>
    <row r="208" spans="1:7" x14ac:dyDescent="0.3">
      <c r="A208" s="1"/>
      <c r="B208" s="1"/>
      <c r="C208" s="41" t="s">
        <v>108</v>
      </c>
      <c r="D208" s="4"/>
      <c r="E208" s="4"/>
      <c r="F208" s="69"/>
      <c r="G208" s="107"/>
    </row>
    <row r="209" spans="1:7" ht="26.4" x14ac:dyDescent="0.3">
      <c r="A209" s="27" t="s">
        <v>160</v>
      </c>
      <c r="B209" s="15" t="s">
        <v>109</v>
      </c>
      <c r="C209" s="55" t="s">
        <v>154</v>
      </c>
      <c r="D209" s="4" t="s">
        <v>6</v>
      </c>
      <c r="E209" s="4">
        <v>1</v>
      </c>
      <c r="F209" s="69"/>
      <c r="G209" s="107"/>
    </row>
    <row r="210" spans="1:7" x14ac:dyDescent="0.3">
      <c r="A210" s="27"/>
      <c r="B210" s="15"/>
      <c r="C210" s="55"/>
      <c r="D210" s="18"/>
      <c r="E210" s="56"/>
      <c r="F210" s="69"/>
      <c r="G210" s="107"/>
    </row>
    <row r="211" spans="1:7" ht="26.4" x14ac:dyDescent="0.3">
      <c r="A211" s="27" t="s">
        <v>161</v>
      </c>
      <c r="B211" s="15"/>
      <c r="C211" s="55" t="s">
        <v>155</v>
      </c>
      <c r="D211" s="4" t="s">
        <v>6</v>
      </c>
      <c r="E211" s="4">
        <v>1</v>
      </c>
      <c r="F211" s="69"/>
      <c r="G211" s="107"/>
    </row>
    <row r="212" spans="1:7" x14ac:dyDescent="0.3">
      <c r="A212" s="27"/>
      <c r="B212" s="15"/>
      <c r="C212" s="55"/>
      <c r="D212" s="18"/>
      <c r="E212" s="56"/>
      <c r="F212" s="69"/>
      <c r="G212" s="107"/>
    </row>
    <row r="213" spans="1:7" ht="39.6" x14ac:dyDescent="0.3">
      <c r="A213" s="27" t="s">
        <v>162</v>
      </c>
      <c r="B213" s="15"/>
      <c r="C213" s="100" t="s">
        <v>139</v>
      </c>
      <c r="D213" s="18" t="s">
        <v>189</v>
      </c>
      <c r="E213" s="56">
        <f>100+100+100</f>
        <v>300</v>
      </c>
      <c r="F213" s="69"/>
      <c r="G213" s="107"/>
    </row>
    <row r="214" spans="1:7" x14ac:dyDescent="0.3">
      <c r="A214" s="27"/>
      <c r="B214" s="15"/>
      <c r="C214" s="55"/>
      <c r="D214" s="18"/>
      <c r="E214" s="56"/>
      <c r="F214" s="69"/>
      <c r="G214" s="107"/>
    </row>
    <row r="215" spans="1:7" ht="26.4" x14ac:dyDescent="0.3">
      <c r="A215" s="27" t="s">
        <v>174</v>
      </c>
      <c r="B215" s="15"/>
      <c r="C215" s="55" t="s">
        <v>156</v>
      </c>
      <c r="D215" s="4" t="s">
        <v>6</v>
      </c>
      <c r="E215" s="4">
        <v>1</v>
      </c>
      <c r="F215" s="69"/>
      <c r="G215" s="107"/>
    </row>
    <row r="216" spans="1:7" x14ac:dyDescent="0.3">
      <c r="A216" s="27"/>
      <c r="B216" s="15"/>
      <c r="C216" s="55"/>
      <c r="D216" s="4"/>
      <c r="E216" s="5"/>
      <c r="F216" s="69"/>
      <c r="G216" s="107"/>
    </row>
    <row r="217" spans="1:7" ht="26.4" x14ac:dyDescent="0.3">
      <c r="A217" s="27" t="s">
        <v>175</v>
      </c>
      <c r="B217" s="15" t="s">
        <v>168</v>
      </c>
      <c r="C217" s="55" t="s">
        <v>170</v>
      </c>
      <c r="D217" s="18" t="s">
        <v>189</v>
      </c>
      <c r="E217" s="56">
        <f>100+100+100</f>
        <v>300</v>
      </c>
      <c r="F217" s="69"/>
      <c r="G217" s="107"/>
    </row>
    <row r="218" spans="1:7" x14ac:dyDescent="0.3">
      <c r="A218" s="27"/>
      <c r="B218" s="15"/>
      <c r="C218" s="55"/>
      <c r="D218" s="18"/>
      <c r="E218" s="56"/>
      <c r="F218" s="69"/>
      <c r="G218" s="107"/>
    </row>
    <row r="219" spans="1:7" x14ac:dyDescent="0.3">
      <c r="A219" s="1" t="s">
        <v>176</v>
      </c>
      <c r="B219" s="15" t="s">
        <v>190</v>
      </c>
      <c r="C219" s="55" t="s">
        <v>191</v>
      </c>
      <c r="D219" s="4" t="s">
        <v>6</v>
      </c>
      <c r="E219" s="4">
        <v>1</v>
      </c>
      <c r="F219" s="69"/>
      <c r="G219" s="107"/>
    </row>
    <row r="220" spans="1:7" x14ac:dyDescent="0.3">
      <c r="A220" s="1"/>
      <c r="B220" s="15"/>
      <c r="C220" s="55"/>
      <c r="D220" s="18"/>
      <c r="E220" s="56"/>
      <c r="F220" s="69"/>
      <c r="G220" s="107"/>
    </row>
    <row r="221" spans="1:7" ht="26.4" x14ac:dyDescent="0.3">
      <c r="A221" s="1" t="s">
        <v>180</v>
      </c>
      <c r="B221" s="1" t="s">
        <v>158</v>
      </c>
      <c r="C221" s="96" t="s">
        <v>159</v>
      </c>
      <c r="D221" s="4" t="s">
        <v>8</v>
      </c>
      <c r="E221" s="4">
        <f>50+50+50</f>
        <v>150</v>
      </c>
      <c r="F221" s="64"/>
      <c r="G221" s="109"/>
    </row>
    <row r="222" spans="1:7" x14ac:dyDescent="0.3">
      <c r="A222" s="1"/>
      <c r="B222" s="1"/>
      <c r="C222" s="1"/>
      <c r="D222" s="4"/>
      <c r="E222" s="4"/>
      <c r="F222" s="64"/>
      <c r="G222" s="111"/>
    </row>
    <row r="223" spans="1:7" ht="39.6" x14ac:dyDescent="0.3">
      <c r="A223" s="1" t="s">
        <v>181</v>
      </c>
      <c r="B223" s="1" t="s">
        <v>164</v>
      </c>
      <c r="C223" s="1" t="s">
        <v>163</v>
      </c>
      <c r="D223" s="4" t="s">
        <v>6</v>
      </c>
      <c r="E223" s="4">
        <v>1</v>
      </c>
      <c r="F223" s="64"/>
      <c r="G223" s="110"/>
    </row>
    <row r="224" spans="1:7" x14ac:dyDescent="0.3">
      <c r="A224" s="1"/>
      <c r="B224" s="1"/>
      <c r="C224" s="1"/>
      <c r="D224" s="4"/>
      <c r="E224" s="4"/>
      <c r="F224" s="64"/>
      <c r="G224" s="101"/>
    </row>
    <row r="225" spans="1:7" ht="52.8" x14ac:dyDescent="0.3">
      <c r="A225" s="1" t="s">
        <v>192</v>
      </c>
      <c r="B225" s="1" t="s">
        <v>166</v>
      </c>
      <c r="C225" s="1" t="s">
        <v>165</v>
      </c>
      <c r="D225" s="4" t="s">
        <v>167</v>
      </c>
      <c r="E225" s="4">
        <v>1</v>
      </c>
      <c r="F225" s="64"/>
      <c r="G225" s="109"/>
    </row>
    <row r="226" spans="1:7" x14ac:dyDescent="0.3">
      <c r="A226" s="1"/>
      <c r="B226" s="1"/>
      <c r="C226" s="1"/>
      <c r="D226" s="4"/>
      <c r="E226" s="4"/>
      <c r="F226" s="64"/>
      <c r="G226" s="109"/>
    </row>
    <row r="227" spans="1:7" x14ac:dyDescent="0.3">
      <c r="A227" s="96"/>
      <c r="B227" s="96"/>
      <c r="C227" s="96"/>
      <c r="D227" s="131"/>
      <c r="E227" s="133"/>
      <c r="F227" s="134"/>
      <c r="G227" s="135"/>
    </row>
    <row r="228" spans="1:7" x14ac:dyDescent="0.3">
      <c r="A228" s="1"/>
      <c r="B228" s="1"/>
      <c r="C228" s="1"/>
      <c r="D228" s="4"/>
      <c r="E228" s="4"/>
      <c r="F228" s="64"/>
      <c r="G228" s="109"/>
    </row>
    <row r="229" spans="1:7" x14ac:dyDescent="0.3">
      <c r="A229" s="1"/>
      <c r="B229" s="1"/>
      <c r="C229" s="1"/>
      <c r="D229" s="4"/>
      <c r="E229" s="4"/>
      <c r="F229" s="64"/>
      <c r="G229" s="109"/>
    </row>
    <row r="230" spans="1:7" x14ac:dyDescent="0.3">
      <c r="A230" s="1"/>
      <c r="B230" s="1"/>
      <c r="C230" s="1"/>
      <c r="D230" s="4"/>
      <c r="E230" s="4"/>
      <c r="F230" s="64"/>
      <c r="G230" s="109"/>
    </row>
    <row r="231" spans="1:7" x14ac:dyDescent="0.3">
      <c r="A231" s="1"/>
      <c r="B231" s="1"/>
      <c r="C231" s="1"/>
      <c r="D231" s="4"/>
      <c r="E231" s="4"/>
      <c r="F231" s="64"/>
      <c r="G231" s="109"/>
    </row>
    <row r="232" spans="1:7" x14ac:dyDescent="0.3">
      <c r="A232" s="1"/>
      <c r="B232" s="1"/>
      <c r="C232" s="1"/>
      <c r="D232" s="4"/>
      <c r="E232" s="4"/>
      <c r="F232" s="64"/>
      <c r="G232" s="101"/>
    </row>
    <row r="233" spans="1:7" x14ac:dyDescent="0.3">
      <c r="A233" s="1"/>
      <c r="B233" s="1"/>
      <c r="C233" s="1"/>
      <c r="D233" s="4"/>
      <c r="E233" s="4"/>
      <c r="F233" s="64"/>
      <c r="G233" s="101"/>
    </row>
    <row r="234" spans="1:7" x14ac:dyDescent="0.3">
      <c r="A234" s="1"/>
      <c r="B234" s="1"/>
      <c r="C234" s="1"/>
      <c r="D234" s="4"/>
      <c r="E234" s="4"/>
      <c r="F234" s="64"/>
      <c r="G234" s="101"/>
    </row>
    <row r="235" spans="1:7" x14ac:dyDescent="0.3">
      <c r="A235" s="1"/>
      <c r="B235" s="1"/>
      <c r="C235" s="1"/>
      <c r="D235" s="4"/>
      <c r="E235" s="4"/>
      <c r="F235" s="64"/>
      <c r="G235" s="101"/>
    </row>
    <row r="236" spans="1:7" x14ac:dyDescent="0.3">
      <c r="A236" s="1"/>
      <c r="B236" s="1"/>
      <c r="C236" s="1"/>
      <c r="D236" s="4"/>
      <c r="E236" s="4"/>
      <c r="F236" s="64"/>
      <c r="G236" s="101"/>
    </row>
    <row r="237" spans="1:7" x14ac:dyDescent="0.3">
      <c r="A237" s="1"/>
      <c r="B237" s="1"/>
      <c r="C237" s="1"/>
      <c r="D237" s="4"/>
      <c r="E237" s="4"/>
      <c r="F237" s="64"/>
      <c r="G237" s="101"/>
    </row>
    <row r="238" spans="1:7" x14ac:dyDescent="0.3">
      <c r="A238" s="1"/>
      <c r="B238" s="1"/>
      <c r="C238" s="1"/>
      <c r="D238" s="4"/>
      <c r="E238" s="4"/>
      <c r="F238" s="64"/>
      <c r="G238" s="101"/>
    </row>
    <row r="239" spans="1:7" x14ac:dyDescent="0.3">
      <c r="A239" s="1"/>
      <c r="B239" s="1"/>
      <c r="C239" s="1"/>
      <c r="D239" s="4"/>
      <c r="E239" s="4"/>
      <c r="F239" s="64"/>
      <c r="G239" s="101"/>
    </row>
    <row r="240" spans="1:7" x14ac:dyDescent="0.3">
      <c r="A240" s="1"/>
      <c r="B240" s="1"/>
      <c r="C240" s="1"/>
      <c r="D240" s="4"/>
      <c r="E240" s="4"/>
      <c r="F240" s="64"/>
      <c r="G240" s="101"/>
    </row>
    <row r="241" spans="1:7" x14ac:dyDescent="0.3">
      <c r="A241" s="1"/>
      <c r="B241" s="1"/>
      <c r="C241" s="1"/>
      <c r="D241" s="4"/>
      <c r="E241" s="4"/>
      <c r="F241" s="64"/>
      <c r="G241" s="101"/>
    </row>
    <row r="242" spans="1:7" x14ac:dyDescent="0.3">
      <c r="A242" s="1"/>
      <c r="B242" s="1"/>
      <c r="C242" s="1"/>
      <c r="D242" s="4"/>
      <c r="E242" s="4"/>
      <c r="F242" s="64"/>
      <c r="G242" s="101"/>
    </row>
    <row r="243" spans="1:7" x14ac:dyDescent="0.3">
      <c r="A243" s="1"/>
      <c r="B243" s="1"/>
      <c r="C243" s="1"/>
      <c r="D243" s="4"/>
      <c r="E243" s="4"/>
      <c r="F243" s="64"/>
      <c r="G243" s="101"/>
    </row>
    <row r="244" spans="1:7" x14ac:dyDescent="0.3">
      <c r="A244" s="1"/>
      <c r="B244" s="1"/>
      <c r="C244" s="1"/>
      <c r="D244" s="4"/>
      <c r="E244" s="4"/>
      <c r="F244" s="64"/>
      <c r="G244" s="101"/>
    </row>
    <row r="245" spans="1:7" x14ac:dyDescent="0.3">
      <c r="A245" s="1"/>
      <c r="B245" s="1"/>
      <c r="C245" s="1"/>
      <c r="D245" s="4"/>
      <c r="E245" s="4"/>
      <c r="F245" s="64"/>
      <c r="G245" s="101"/>
    </row>
    <row r="246" spans="1:7" x14ac:dyDescent="0.3">
      <c r="A246" s="1"/>
      <c r="B246" s="1"/>
      <c r="C246" s="1"/>
      <c r="D246" s="4"/>
      <c r="E246" s="4"/>
      <c r="F246" s="64"/>
      <c r="G246" s="101"/>
    </row>
    <row r="247" spans="1:7" x14ac:dyDescent="0.3">
      <c r="A247" s="1"/>
      <c r="B247" s="1"/>
      <c r="C247" s="1"/>
      <c r="D247" s="4"/>
      <c r="E247" s="4"/>
      <c r="F247" s="64"/>
      <c r="G247" s="101"/>
    </row>
    <row r="248" spans="1:7" x14ac:dyDescent="0.3">
      <c r="A248" s="1"/>
      <c r="B248" s="1"/>
      <c r="C248" s="1"/>
      <c r="D248" s="4"/>
      <c r="E248" s="4"/>
      <c r="F248" s="64"/>
      <c r="G248" s="101"/>
    </row>
    <row r="249" spans="1:7" x14ac:dyDescent="0.3">
      <c r="A249" s="1"/>
      <c r="B249" s="1"/>
      <c r="C249" s="1"/>
      <c r="D249" s="4"/>
      <c r="E249" s="4"/>
      <c r="F249" s="64"/>
      <c r="G249" s="101"/>
    </row>
    <row r="250" spans="1:7" x14ac:dyDescent="0.3">
      <c r="A250" s="1"/>
      <c r="B250" s="1"/>
      <c r="C250" s="1"/>
      <c r="D250" s="4"/>
      <c r="E250" s="4"/>
      <c r="F250" s="64"/>
      <c r="G250" s="101"/>
    </row>
    <row r="251" spans="1:7" x14ac:dyDescent="0.3">
      <c r="A251" s="76" t="s">
        <v>68</v>
      </c>
      <c r="B251" s="77"/>
      <c r="C251" s="77"/>
      <c r="D251" s="46"/>
      <c r="E251" s="46"/>
      <c r="F251" s="65"/>
      <c r="G251" s="92"/>
    </row>
    <row r="252" spans="1:7" x14ac:dyDescent="0.3">
      <c r="A252" s="58"/>
      <c r="B252" s="59"/>
      <c r="C252" s="59"/>
      <c r="D252" s="31"/>
      <c r="E252" s="31"/>
      <c r="F252" s="25"/>
    </row>
    <row r="253" spans="1:7" x14ac:dyDescent="0.3">
      <c r="A253" s="30"/>
      <c r="B253" s="30"/>
      <c r="D253" s="30"/>
      <c r="E253" s="30"/>
      <c r="F253" s="30"/>
    </row>
    <row r="254" spans="1:7" x14ac:dyDescent="0.3">
      <c r="A254" s="30"/>
      <c r="B254" s="30"/>
      <c r="D254" s="30"/>
      <c r="E254" s="30"/>
      <c r="F254" s="30"/>
    </row>
    <row r="255" spans="1:7" x14ac:dyDescent="0.3">
      <c r="A255" s="30"/>
      <c r="B255" s="30"/>
      <c r="D255" s="30"/>
      <c r="E255" s="30"/>
      <c r="F255" s="30"/>
    </row>
    <row r="256" spans="1:7" x14ac:dyDescent="0.3">
      <c r="A256" s="30"/>
      <c r="B256" s="30"/>
      <c r="D256" s="30"/>
      <c r="E256" s="30"/>
      <c r="F256" s="30"/>
    </row>
    <row r="257" spans="1:6" x14ac:dyDescent="0.3">
      <c r="A257" s="30"/>
      <c r="B257" s="30"/>
      <c r="D257" s="30"/>
      <c r="E257" s="30"/>
      <c r="F257" s="30"/>
    </row>
    <row r="258" spans="1:6" x14ac:dyDescent="0.3">
      <c r="A258" s="30"/>
      <c r="B258" s="30"/>
      <c r="D258" s="30"/>
      <c r="E258" s="30"/>
      <c r="F258" s="30"/>
    </row>
    <row r="259" spans="1:6" x14ac:dyDescent="0.3">
      <c r="A259" s="30"/>
      <c r="B259" s="30"/>
      <c r="D259" s="30"/>
      <c r="E259" s="30"/>
      <c r="F259" s="30"/>
    </row>
    <row r="260" spans="1:6" x14ac:dyDescent="0.3">
      <c r="A260" s="30"/>
      <c r="B260" s="30"/>
      <c r="D260" s="30"/>
      <c r="E260" s="30"/>
      <c r="F260" s="30"/>
    </row>
    <row r="261" spans="1:6" x14ac:dyDescent="0.3">
      <c r="A261" s="30"/>
      <c r="B261" s="30"/>
      <c r="D261" s="30"/>
      <c r="E261" s="30"/>
      <c r="F261" s="30"/>
    </row>
    <row r="262" spans="1:6" x14ac:dyDescent="0.3">
      <c r="A262" s="30"/>
      <c r="B262" s="30"/>
      <c r="D262" s="30"/>
      <c r="E262" s="30"/>
      <c r="F262" s="30"/>
    </row>
    <row r="263" spans="1:6" x14ac:dyDescent="0.3">
      <c r="A263" s="30"/>
      <c r="B263" s="30"/>
      <c r="D263" s="30"/>
      <c r="E263" s="30"/>
      <c r="F263" s="30"/>
    </row>
    <row r="264" spans="1:6" x14ac:dyDescent="0.3">
      <c r="A264" s="30"/>
      <c r="B264" s="30"/>
      <c r="D264" s="30"/>
      <c r="E264" s="30"/>
      <c r="F264" s="30"/>
    </row>
    <row r="265" spans="1:6" x14ac:dyDescent="0.3">
      <c r="A265" s="30"/>
      <c r="B265" s="30"/>
      <c r="D265" s="30"/>
      <c r="E265" s="30"/>
      <c r="F265" s="30"/>
    </row>
    <row r="266" spans="1:6" x14ac:dyDescent="0.3">
      <c r="A266" s="30"/>
      <c r="B266" s="30"/>
      <c r="D266" s="30"/>
      <c r="E266" s="30"/>
      <c r="F266" s="30"/>
    </row>
    <row r="267" spans="1:6" x14ac:dyDescent="0.3">
      <c r="A267" s="30"/>
      <c r="B267" s="30"/>
      <c r="D267" s="30"/>
      <c r="E267" s="30"/>
      <c r="F267" s="30"/>
    </row>
    <row r="268" spans="1:6" x14ac:dyDescent="0.3">
      <c r="A268" s="30"/>
      <c r="B268" s="30"/>
      <c r="D268" s="30"/>
      <c r="E268" s="30"/>
      <c r="F268" s="30"/>
    </row>
    <row r="269" spans="1:6" x14ac:dyDescent="0.3">
      <c r="A269" s="30"/>
      <c r="B269" s="30"/>
      <c r="D269" s="30"/>
      <c r="E269" s="30"/>
      <c r="F269" s="30"/>
    </row>
    <row r="270" spans="1:6" x14ac:dyDescent="0.3">
      <c r="A270" s="30"/>
      <c r="B270" s="30"/>
      <c r="D270" s="30"/>
      <c r="E270" s="30"/>
      <c r="F270" s="30"/>
    </row>
    <row r="271" spans="1:6" x14ac:dyDescent="0.3">
      <c r="A271" s="30"/>
      <c r="B271" s="30"/>
      <c r="D271" s="30"/>
      <c r="E271" s="30"/>
      <c r="F271" s="30"/>
    </row>
    <row r="281" spans="1:6" x14ac:dyDescent="0.3">
      <c r="A281" s="30"/>
      <c r="B281" s="30"/>
      <c r="D281" s="30"/>
      <c r="E281" s="30"/>
      <c r="F281" s="30"/>
    </row>
    <row r="282" spans="1:6" x14ac:dyDescent="0.3">
      <c r="A282" s="30"/>
      <c r="B282" s="30"/>
      <c r="D282" s="30"/>
      <c r="E282" s="30"/>
      <c r="F282" s="30"/>
    </row>
    <row r="283" spans="1:6" x14ac:dyDescent="0.3">
      <c r="A283" s="30"/>
      <c r="B283" s="30"/>
      <c r="D283" s="30"/>
      <c r="E283" s="30"/>
      <c r="F283" s="30"/>
    </row>
    <row r="284" spans="1:6" x14ac:dyDescent="0.3">
      <c r="A284" s="30"/>
      <c r="B284" s="30"/>
      <c r="D284" s="30"/>
      <c r="E284" s="30"/>
      <c r="F284" s="30"/>
    </row>
    <row r="285" spans="1:6" x14ac:dyDescent="0.3">
      <c r="A285" s="30"/>
      <c r="B285" s="30"/>
      <c r="D285" s="30"/>
      <c r="E285" s="30"/>
      <c r="F285" s="30"/>
    </row>
    <row r="286" spans="1:6" x14ac:dyDescent="0.3">
      <c r="A286" s="30"/>
      <c r="B286" s="30"/>
      <c r="D286" s="30"/>
      <c r="E286" s="30"/>
      <c r="F286" s="30"/>
    </row>
    <row r="287" spans="1:6" x14ac:dyDescent="0.3">
      <c r="A287" s="30"/>
      <c r="B287" s="30"/>
      <c r="D287" s="30"/>
      <c r="E287" s="30"/>
      <c r="F287" s="30"/>
    </row>
    <row r="288" spans="1:6" x14ac:dyDescent="0.3">
      <c r="A288" s="30"/>
      <c r="B288" s="30"/>
      <c r="D288" s="30"/>
      <c r="E288" s="30"/>
      <c r="F288" s="30"/>
    </row>
    <row r="289" spans="1:6" x14ac:dyDescent="0.3">
      <c r="A289" s="30"/>
      <c r="B289" s="30"/>
      <c r="D289" s="30"/>
      <c r="E289" s="30"/>
      <c r="F289" s="30"/>
    </row>
    <row r="290" spans="1:6" x14ac:dyDescent="0.3">
      <c r="A290" s="30"/>
      <c r="B290" s="30"/>
      <c r="D290" s="30"/>
      <c r="E290" s="30"/>
      <c r="F290" s="30"/>
    </row>
    <row r="291" spans="1:6" x14ac:dyDescent="0.3">
      <c r="A291" s="30"/>
      <c r="B291" s="30"/>
      <c r="D291" s="30"/>
      <c r="E291" s="30"/>
      <c r="F291" s="30"/>
    </row>
    <row r="292" spans="1:6" x14ac:dyDescent="0.3">
      <c r="A292" s="30"/>
      <c r="B292" s="30"/>
      <c r="D292" s="30"/>
      <c r="E292" s="30"/>
      <c r="F292" s="30"/>
    </row>
    <row r="293" spans="1:6" x14ac:dyDescent="0.3">
      <c r="A293" s="30"/>
      <c r="B293" s="30"/>
      <c r="D293" s="30"/>
      <c r="E293" s="30"/>
      <c r="F293" s="30"/>
    </row>
    <row r="294" spans="1:6" x14ac:dyDescent="0.3">
      <c r="A294" s="30"/>
      <c r="B294" s="30"/>
      <c r="D294" s="30"/>
      <c r="E294" s="30"/>
      <c r="F294" s="30"/>
    </row>
    <row r="295" spans="1:6" x14ac:dyDescent="0.3">
      <c r="A295" s="30"/>
      <c r="B295" s="30"/>
      <c r="D295" s="30"/>
      <c r="E295" s="30"/>
      <c r="F295" s="30"/>
    </row>
    <row r="296" spans="1:6" x14ac:dyDescent="0.3">
      <c r="A296" s="30"/>
      <c r="B296" s="30"/>
      <c r="D296" s="30"/>
      <c r="E296" s="30"/>
      <c r="F296" s="30"/>
    </row>
    <row r="297" spans="1:6" x14ac:dyDescent="0.3">
      <c r="A297" s="30"/>
      <c r="B297" s="30"/>
      <c r="D297" s="30"/>
      <c r="E297" s="30"/>
      <c r="F297" s="30"/>
    </row>
    <row r="298" spans="1:6" x14ac:dyDescent="0.3">
      <c r="A298" s="30"/>
      <c r="B298" s="30"/>
      <c r="D298" s="30"/>
      <c r="E298" s="30"/>
      <c r="F298" s="30"/>
    </row>
    <row r="299" spans="1:6" x14ac:dyDescent="0.3">
      <c r="A299" s="30"/>
      <c r="B299" s="30"/>
      <c r="D299" s="30"/>
      <c r="E299" s="30"/>
      <c r="F299" s="30"/>
    </row>
    <row r="300" spans="1:6" x14ac:dyDescent="0.3">
      <c r="A300" s="30"/>
      <c r="B300" s="30"/>
      <c r="D300" s="30"/>
      <c r="E300" s="30"/>
      <c r="F300" s="30"/>
    </row>
    <row r="301" spans="1:6" x14ac:dyDescent="0.3">
      <c r="A301" s="30"/>
      <c r="B301" s="30"/>
      <c r="D301" s="30"/>
      <c r="E301" s="30"/>
      <c r="F301" s="30"/>
    </row>
    <row r="302" spans="1:6" x14ac:dyDescent="0.3">
      <c r="A302" s="30"/>
      <c r="B302" s="30"/>
      <c r="D302" s="30"/>
      <c r="E302" s="30"/>
      <c r="F302" s="30"/>
    </row>
    <row r="303" spans="1:6" x14ac:dyDescent="0.3">
      <c r="A303" s="30"/>
      <c r="B303" s="30"/>
      <c r="D303" s="30"/>
      <c r="E303" s="30"/>
      <c r="F303" s="30"/>
    </row>
    <row r="304" spans="1:6" x14ac:dyDescent="0.3">
      <c r="A304" s="30"/>
      <c r="B304" s="30"/>
      <c r="D304" s="30"/>
      <c r="E304" s="30"/>
      <c r="F304" s="30"/>
    </row>
    <row r="305" spans="1:6" x14ac:dyDescent="0.3">
      <c r="A305" s="30"/>
      <c r="B305" s="30"/>
      <c r="D305" s="30"/>
      <c r="E305" s="30"/>
      <c r="F305" s="30"/>
    </row>
    <row r="306" spans="1:6" x14ac:dyDescent="0.3">
      <c r="A306" s="30"/>
      <c r="B306" s="30"/>
      <c r="D306" s="30"/>
      <c r="E306" s="30"/>
      <c r="F306" s="30"/>
    </row>
    <row r="307" spans="1:6" x14ac:dyDescent="0.3">
      <c r="A307" s="30"/>
      <c r="B307" s="30"/>
      <c r="D307" s="30"/>
      <c r="E307" s="30"/>
      <c r="F307" s="30"/>
    </row>
    <row r="308" spans="1:6" x14ac:dyDescent="0.3">
      <c r="A308" s="30"/>
      <c r="B308" s="30"/>
      <c r="D308" s="30"/>
      <c r="E308" s="30"/>
      <c r="F308" s="30"/>
    </row>
    <row r="309" spans="1:6" x14ac:dyDescent="0.3">
      <c r="A309" s="30"/>
      <c r="B309" s="30"/>
      <c r="D309" s="30"/>
      <c r="E309" s="30"/>
      <c r="F309" s="30"/>
    </row>
    <row r="310" spans="1:6" x14ac:dyDescent="0.3">
      <c r="A310" s="30"/>
      <c r="B310" s="30"/>
      <c r="D310" s="30"/>
      <c r="E310" s="30"/>
      <c r="F310" s="30"/>
    </row>
    <row r="311" spans="1:6" x14ac:dyDescent="0.3">
      <c r="A311" s="30"/>
      <c r="B311" s="30"/>
      <c r="D311" s="30"/>
      <c r="E311" s="30"/>
      <c r="F311" s="30"/>
    </row>
    <row r="312" spans="1:6" x14ac:dyDescent="0.3">
      <c r="A312" s="30"/>
      <c r="B312" s="30"/>
      <c r="D312" s="30"/>
      <c r="E312" s="30"/>
      <c r="F312" s="30"/>
    </row>
    <row r="313" spans="1:6" x14ac:dyDescent="0.3">
      <c r="A313" s="30"/>
      <c r="B313" s="30"/>
      <c r="D313" s="30"/>
      <c r="E313" s="30"/>
      <c r="F313" s="30"/>
    </row>
    <row r="314" spans="1:6" x14ac:dyDescent="0.3">
      <c r="A314" s="30"/>
      <c r="B314" s="30"/>
      <c r="D314" s="30"/>
      <c r="E314" s="30"/>
      <c r="F314" s="30"/>
    </row>
    <row r="315" spans="1:6" x14ac:dyDescent="0.3">
      <c r="A315" s="30"/>
      <c r="B315" s="30"/>
      <c r="D315" s="30"/>
      <c r="E315" s="30"/>
      <c r="F315" s="30"/>
    </row>
    <row r="316" spans="1:6" x14ac:dyDescent="0.3">
      <c r="A316" s="30"/>
      <c r="B316" s="30"/>
      <c r="D316" s="30"/>
      <c r="E316" s="30"/>
      <c r="F316" s="30"/>
    </row>
    <row r="317" spans="1:6" x14ac:dyDescent="0.3">
      <c r="B317" s="59"/>
      <c r="D317" s="31"/>
      <c r="E317" s="31"/>
      <c r="F317" s="71"/>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rowBreaks count="3" manualBreakCount="3">
    <brk id="63" max="6" man="1"/>
    <brk id="123" max="6" man="1"/>
    <brk id="18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2DAF8-01E2-4BE7-B276-5EE2FD057225}">
  <dimension ref="A1:T653"/>
  <sheetViews>
    <sheetView view="pageBreakPreview" topLeftCell="A13" zoomScaleNormal="100" zoomScaleSheetLayoutView="100" workbookViewId="0">
      <selection activeCell="G546" sqref="G546"/>
    </sheetView>
  </sheetViews>
  <sheetFormatPr defaultRowHeight="14.4" x14ac:dyDescent="0.3"/>
  <cols>
    <col min="1" max="1" width="6.6640625" customWidth="1"/>
    <col min="2" max="2" width="13.109375" customWidth="1"/>
    <col min="3" max="3" width="42.33203125" customWidth="1"/>
    <col min="4" max="4" width="10.44140625" customWidth="1"/>
    <col min="5" max="5" width="14.33203125" customWidth="1"/>
    <col min="6" max="6" width="15.33203125" customWidth="1"/>
    <col min="7" max="7" width="17.6640625" customWidth="1"/>
    <col min="13" max="13" width="12.109375" customWidth="1"/>
    <col min="14" max="14" width="9.6640625" bestFit="1" customWidth="1"/>
    <col min="15" max="15" width="14.109375" customWidth="1"/>
    <col min="16" max="16" width="13" customWidth="1"/>
    <col min="17" max="17" width="12.44140625" bestFit="1" customWidth="1"/>
    <col min="18" max="18" width="9.5546875" bestFit="1" customWidth="1"/>
  </cols>
  <sheetData>
    <row r="1" spans="1:7" x14ac:dyDescent="0.3">
      <c r="A1" s="26"/>
      <c r="B1" s="31"/>
      <c r="C1" s="30"/>
      <c r="D1" s="572"/>
      <c r="E1" s="572"/>
      <c r="F1" s="764"/>
    </row>
    <row r="2" spans="1:7" x14ac:dyDescent="0.3">
      <c r="B2" s="31"/>
      <c r="C2" s="93"/>
      <c r="D2" s="93"/>
      <c r="E2" s="93"/>
      <c r="F2" s="93"/>
      <c r="G2" s="115" t="s">
        <v>188</v>
      </c>
    </row>
    <row r="3" spans="1:7" x14ac:dyDescent="0.3">
      <c r="C3" s="93"/>
      <c r="D3" s="93"/>
      <c r="E3" s="93"/>
      <c r="F3" s="93"/>
      <c r="G3" s="93" t="s">
        <v>1123</v>
      </c>
    </row>
    <row r="4" spans="1:7" x14ac:dyDescent="0.3">
      <c r="B4" s="31"/>
      <c r="D4" s="765"/>
      <c r="E4" s="765"/>
      <c r="F4" s="765"/>
      <c r="G4" s="765" t="s">
        <v>239</v>
      </c>
    </row>
    <row r="5" spans="1:7" x14ac:dyDescent="0.3">
      <c r="A5" s="32" t="s">
        <v>24</v>
      </c>
      <c r="B5" s="32" t="s">
        <v>0</v>
      </c>
      <c r="C5" s="32" t="s">
        <v>9</v>
      </c>
      <c r="D5" s="20" t="s">
        <v>1</v>
      </c>
      <c r="E5" s="33" t="s">
        <v>2</v>
      </c>
      <c r="F5" s="61" t="s">
        <v>25</v>
      </c>
      <c r="G5" s="117" t="s">
        <v>183</v>
      </c>
    </row>
    <row r="6" spans="1:7" x14ac:dyDescent="0.3">
      <c r="A6" s="34" t="s">
        <v>3</v>
      </c>
      <c r="B6" s="34" t="s">
        <v>184</v>
      </c>
      <c r="C6" s="34"/>
      <c r="D6" s="35"/>
      <c r="E6" s="36"/>
      <c r="F6" s="62"/>
      <c r="G6" s="94"/>
    </row>
    <row r="7" spans="1:7" x14ac:dyDescent="0.3">
      <c r="A7" s="766" t="s">
        <v>240</v>
      </c>
      <c r="B7" s="767" t="s">
        <v>241</v>
      </c>
      <c r="C7" s="766" t="s">
        <v>242</v>
      </c>
      <c r="D7" s="768"/>
      <c r="E7" s="769"/>
      <c r="F7" s="69"/>
      <c r="G7" s="770"/>
    </row>
    <row r="8" spans="1:7" x14ac:dyDescent="0.3">
      <c r="A8" s="771"/>
      <c r="B8" s="767"/>
      <c r="C8" s="771"/>
      <c r="D8" s="768"/>
      <c r="E8" s="769"/>
      <c r="F8" s="69"/>
      <c r="G8" s="101"/>
    </row>
    <row r="9" spans="1:7" x14ac:dyDescent="0.3">
      <c r="A9" s="772">
        <v>2.1</v>
      </c>
      <c r="B9" s="767"/>
      <c r="C9" s="771" t="s">
        <v>243</v>
      </c>
      <c r="D9" s="768"/>
      <c r="E9" s="769"/>
      <c r="F9" s="69"/>
      <c r="G9" s="101"/>
    </row>
    <row r="10" spans="1:7" x14ac:dyDescent="0.3">
      <c r="A10" s="773"/>
      <c r="B10" s="774"/>
      <c r="C10" s="775"/>
      <c r="D10" s="768"/>
      <c r="E10" s="769"/>
      <c r="F10" s="69"/>
      <c r="G10" s="101"/>
    </row>
    <row r="11" spans="1:7" ht="52.8" x14ac:dyDescent="0.3">
      <c r="A11" s="773" t="s">
        <v>244</v>
      </c>
      <c r="B11" s="776" t="s">
        <v>245</v>
      </c>
      <c r="C11" s="777" t="s">
        <v>246</v>
      </c>
      <c r="D11" s="768" t="s">
        <v>247</v>
      </c>
      <c r="E11" s="769">
        <f>10*928.947/10000</f>
        <v>0.92894699999999997</v>
      </c>
      <c r="F11" s="69"/>
      <c r="G11" s="769"/>
    </row>
    <row r="12" spans="1:7" x14ac:dyDescent="0.3">
      <c r="A12" s="775"/>
      <c r="B12" s="775"/>
      <c r="C12" s="778"/>
      <c r="D12" s="779"/>
      <c r="E12" s="779"/>
      <c r="F12" s="780"/>
      <c r="G12" s="781"/>
    </row>
    <row r="13" spans="1:7" ht="26.4" x14ac:dyDescent="0.3">
      <c r="A13" s="773" t="s">
        <v>248</v>
      </c>
      <c r="B13" s="776" t="s">
        <v>249</v>
      </c>
      <c r="C13" s="777" t="s">
        <v>250</v>
      </c>
      <c r="D13" s="768"/>
      <c r="E13" s="769"/>
      <c r="F13" s="69"/>
      <c r="G13" s="769"/>
    </row>
    <row r="14" spans="1:7" x14ac:dyDescent="0.3">
      <c r="A14" s="773"/>
      <c r="B14" s="776"/>
      <c r="C14" s="777"/>
      <c r="D14" s="768"/>
      <c r="E14" s="769"/>
      <c r="F14" s="69"/>
      <c r="G14" s="769"/>
    </row>
    <row r="15" spans="1:7" x14ac:dyDescent="0.3">
      <c r="A15" s="773"/>
      <c r="B15" s="776"/>
      <c r="C15" s="777" t="s">
        <v>251</v>
      </c>
      <c r="D15" s="768" t="s">
        <v>252</v>
      </c>
      <c r="E15" s="782">
        <v>2</v>
      </c>
      <c r="F15" s="69"/>
      <c r="G15" s="782"/>
    </row>
    <row r="16" spans="1:7" x14ac:dyDescent="0.3">
      <c r="A16" s="773"/>
      <c r="B16" s="776"/>
      <c r="C16" s="777"/>
      <c r="D16" s="768"/>
      <c r="E16" s="782"/>
      <c r="F16" s="69"/>
      <c r="G16" s="782"/>
    </row>
    <row r="17" spans="1:7" x14ac:dyDescent="0.3">
      <c r="A17" s="773"/>
      <c r="B17" s="776"/>
      <c r="C17" s="777" t="s">
        <v>253</v>
      </c>
      <c r="D17" s="768" t="s">
        <v>252</v>
      </c>
      <c r="E17" s="782">
        <v>2</v>
      </c>
      <c r="F17" s="69"/>
      <c r="G17" s="782"/>
    </row>
    <row r="18" spans="1:7" x14ac:dyDescent="0.3">
      <c r="A18" s="773"/>
      <c r="B18" s="776"/>
      <c r="C18" s="777"/>
      <c r="D18" s="768"/>
      <c r="E18" s="782"/>
      <c r="F18" s="69"/>
      <c r="G18" s="782"/>
    </row>
    <row r="19" spans="1:7" x14ac:dyDescent="0.3">
      <c r="A19" s="773"/>
      <c r="B19" s="776" t="s">
        <v>845</v>
      </c>
      <c r="C19" s="777" t="s">
        <v>1124</v>
      </c>
      <c r="D19" s="768"/>
      <c r="E19" s="782"/>
      <c r="F19" s="69"/>
      <c r="G19" s="782"/>
    </row>
    <row r="20" spans="1:7" x14ac:dyDescent="0.3">
      <c r="A20" s="773"/>
      <c r="B20" s="776"/>
      <c r="C20" s="777"/>
      <c r="D20" s="768"/>
      <c r="E20" s="782"/>
      <c r="F20" s="69"/>
      <c r="G20" s="782"/>
    </row>
    <row r="21" spans="1:7" x14ac:dyDescent="0.3">
      <c r="A21" s="773"/>
      <c r="B21" s="776"/>
      <c r="C21" s="777" t="s">
        <v>1125</v>
      </c>
      <c r="D21" s="768"/>
      <c r="E21" s="782"/>
      <c r="F21" s="69"/>
      <c r="G21" s="782"/>
    </row>
    <row r="22" spans="1:7" x14ac:dyDescent="0.3">
      <c r="A22" s="773"/>
      <c r="B22" s="776"/>
      <c r="C22" s="783"/>
      <c r="D22" s="768"/>
      <c r="E22" s="782"/>
      <c r="F22" s="69"/>
      <c r="G22" s="782"/>
    </row>
    <row r="23" spans="1:7" x14ac:dyDescent="0.3">
      <c r="A23" s="773"/>
      <c r="B23" s="776"/>
      <c r="C23" s="784" t="s">
        <v>1126</v>
      </c>
      <c r="D23" s="785" t="s">
        <v>8</v>
      </c>
      <c r="E23" s="782">
        <v>10</v>
      </c>
      <c r="F23" s="69"/>
      <c r="G23" s="782"/>
    </row>
    <row r="24" spans="1:7" x14ac:dyDescent="0.3">
      <c r="A24" s="773"/>
      <c r="B24" s="776"/>
      <c r="C24" s="784"/>
      <c r="D24" s="785"/>
      <c r="E24" s="782"/>
      <c r="F24" s="69"/>
      <c r="G24" s="782"/>
    </row>
    <row r="25" spans="1:7" x14ac:dyDescent="0.3">
      <c r="A25" s="773"/>
      <c r="B25" s="776"/>
      <c r="C25" s="784" t="s">
        <v>1127</v>
      </c>
      <c r="D25" s="785" t="s">
        <v>8</v>
      </c>
      <c r="E25" s="782">
        <v>220</v>
      </c>
      <c r="F25" s="69"/>
      <c r="G25" s="782"/>
    </row>
    <row r="26" spans="1:7" x14ac:dyDescent="0.3">
      <c r="A26" s="773"/>
      <c r="B26" s="776"/>
      <c r="C26" s="783"/>
      <c r="D26" s="768"/>
      <c r="E26" s="782"/>
      <c r="F26" s="69"/>
      <c r="G26" s="782"/>
    </row>
    <row r="27" spans="1:7" ht="26.4" x14ac:dyDescent="0.3">
      <c r="A27" s="773" t="s">
        <v>254</v>
      </c>
      <c r="B27" s="12" t="s">
        <v>255</v>
      </c>
      <c r="C27" s="777" t="s">
        <v>256</v>
      </c>
      <c r="D27" s="768" t="s">
        <v>257</v>
      </c>
      <c r="E27" s="782">
        <v>1</v>
      </c>
      <c r="F27" s="786" t="s">
        <v>258</v>
      </c>
      <c r="G27" s="787" t="s">
        <v>259</v>
      </c>
    </row>
    <row r="28" spans="1:7" x14ac:dyDescent="0.3">
      <c r="A28" s="773"/>
      <c r="B28" s="776"/>
      <c r="C28" s="777"/>
      <c r="D28" s="768"/>
      <c r="E28" s="782"/>
      <c r="F28" s="69"/>
      <c r="G28" s="782"/>
    </row>
    <row r="29" spans="1:7" ht="39.6" x14ac:dyDescent="0.3">
      <c r="A29" s="773" t="s">
        <v>260</v>
      </c>
      <c r="B29" s="776" t="s">
        <v>261</v>
      </c>
      <c r="C29" s="777" t="s">
        <v>1128</v>
      </c>
      <c r="D29" s="18" t="s">
        <v>8</v>
      </c>
      <c r="E29" s="782">
        <v>200</v>
      </c>
      <c r="F29" s="69"/>
      <c r="G29" s="782"/>
    </row>
    <row r="30" spans="1:7" x14ac:dyDescent="0.3">
      <c r="A30" s="773"/>
      <c r="B30" s="776"/>
      <c r="C30" s="777"/>
      <c r="D30" s="768"/>
      <c r="E30" s="782"/>
      <c r="F30" s="69"/>
      <c r="G30" s="782"/>
    </row>
    <row r="31" spans="1:7" ht="26.4" x14ac:dyDescent="0.3">
      <c r="A31" s="27" t="s">
        <v>263</v>
      </c>
      <c r="B31" s="776" t="s">
        <v>264</v>
      </c>
      <c r="C31" s="777" t="s">
        <v>265</v>
      </c>
      <c r="D31" s="768" t="s">
        <v>266</v>
      </c>
      <c r="E31" s="782">
        <f>928.947*3.8*0.15</f>
        <v>529.49978999999996</v>
      </c>
      <c r="F31" s="69"/>
      <c r="G31" s="782"/>
    </row>
    <row r="32" spans="1:7" x14ac:dyDescent="0.3">
      <c r="A32" s="773"/>
      <c r="B32" s="776"/>
      <c r="C32" s="777"/>
      <c r="D32" s="768"/>
      <c r="E32" s="782"/>
      <c r="F32" s="69"/>
      <c r="G32" s="782"/>
    </row>
    <row r="33" spans="1:12" ht="33" customHeight="1" x14ac:dyDescent="0.3">
      <c r="A33" s="27" t="s">
        <v>267</v>
      </c>
      <c r="B33" s="15" t="s">
        <v>268</v>
      </c>
      <c r="C33" s="100" t="s">
        <v>1129</v>
      </c>
      <c r="D33" s="18" t="s">
        <v>252</v>
      </c>
      <c r="E33" s="782">
        <v>20</v>
      </c>
      <c r="F33" s="69"/>
      <c r="G33" s="782"/>
    </row>
    <row r="34" spans="1:12" x14ac:dyDescent="0.3">
      <c r="A34" s="27"/>
      <c r="B34" s="15"/>
      <c r="C34" s="100"/>
      <c r="D34" s="18"/>
      <c r="E34" s="56"/>
      <c r="F34" s="69"/>
      <c r="G34" s="56"/>
    </row>
    <row r="35" spans="1:12" ht="26.4" x14ac:dyDescent="0.3">
      <c r="A35" s="27" t="s">
        <v>270</v>
      </c>
      <c r="B35" s="15" t="s">
        <v>1130</v>
      </c>
      <c r="C35" s="100" t="s">
        <v>1131</v>
      </c>
      <c r="D35" s="18"/>
      <c r="E35" s="56"/>
      <c r="F35" s="69"/>
      <c r="G35" s="56"/>
    </row>
    <row r="36" spans="1:12" x14ac:dyDescent="0.3">
      <c r="A36" s="27"/>
      <c r="B36" s="15"/>
      <c r="C36" s="100"/>
      <c r="D36" s="18"/>
      <c r="E36" s="56"/>
      <c r="F36" s="69"/>
      <c r="G36" s="56"/>
    </row>
    <row r="37" spans="1:12" ht="15.6" x14ac:dyDescent="0.3">
      <c r="A37" s="27"/>
      <c r="B37" s="15"/>
      <c r="C37" s="100" t="s">
        <v>1132</v>
      </c>
      <c r="D37" s="768" t="s">
        <v>1133</v>
      </c>
      <c r="E37" s="56">
        <v>40</v>
      </c>
      <c r="F37" s="69"/>
      <c r="G37" s="56"/>
    </row>
    <row r="38" spans="1:12" x14ac:dyDescent="0.3">
      <c r="A38" s="27"/>
      <c r="B38" s="15"/>
      <c r="C38" s="100"/>
      <c r="D38" s="18"/>
      <c r="E38" s="56"/>
      <c r="F38" s="69"/>
      <c r="G38" s="56"/>
    </row>
    <row r="39" spans="1:12" ht="15.6" x14ac:dyDescent="0.3">
      <c r="A39" s="27"/>
      <c r="B39" s="15"/>
      <c r="C39" s="100" t="s">
        <v>1134</v>
      </c>
      <c r="D39" s="768" t="s">
        <v>1133</v>
      </c>
      <c r="E39" s="56">
        <v>50</v>
      </c>
      <c r="F39" s="69"/>
      <c r="G39" s="56"/>
    </row>
    <row r="40" spans="1:12" x14ac:dyDescent="0.3">
      <c r="A40" s="27"/>
      <c r="B40" s="15"/>
      <c r="C40" s="100"/>
      <c r="D40" s="768"/>
      <c r="E40" s="56"/>
      <c r="F40" s="69"/>
      <c r="G40" s="56"/>
    </row>
    <row r="41" spans="1:12" ht="15.6" x14ac:dyDescent="0.3">
      <c r="A41" s="27"/>
      <c r="B41" s="15"/>
      <c r="C41" s="100" t="s">
        <v>1135</v>
      </c>
      <c r="D41" s="768" t="s">
        <v>1133</v>
      </c>
      <c r="E41" s="56">
        <v>1500</v>
      </c>
      <c r="F41" s="69"/>
      <c r="G41" s="56"/>
    </row>
    <row r="42" spans="1:12" x14ac:dyDescent="0.3">
      <c r="A42" s="27"/>
      <c r="B42" s="15"/>
      <c r="C42" s="100"/>
      <c r="D42" s="768"/>
      <c r="E42" s="56"/>
      <c r="F42" s="69"/>
      <c r="G42" s="56"/>
    </row>
    <row r="43" spans="1:12" ht="15.6" x14ac:dyDescent="0.3">
      <c r="A43" s="27"/>
      <c r="B43" s="15"/>
      <c r="C43" s="100" t="s">
        <v>1136</v>
      </c>
      <c r="D43" s="768" t="s">
        <v>1133</v>
      </c>
      <c r="E43" s="56">
        <v>30</v>
      </c>
      <c r="F43" s="69"/>
      <c r="G43" s="56"/>
    </row>
    <row r="44" spans="1:12" x14ac:dyDescent="0.3">
      <c r="A44" s="27"/>
      <c r="B44" s="15"/>
      <c r="C44" s="100"/>
      <c r="D44" s="768"/>
      <c r="E44" s="56"/>
      <c r="F44" s="69"/>
      <c r="G44" s="56"/>
    </row>
    <row r="45" spans="1:12" ht="15.6" x14ac:dyDescent="0.3">
      <c r="A45" s="27"/>
      <c r="B45" s="15"/>
      <c r="C45" s="100" t="s">
        <v>1137</v>
      </c>
      <c r="D45" s="768" t="s">
        <v>1133</v>
      </c>
      <c r="E45" s="56">
        <v>20</v>
      </c>
      <c r="F45" s="69"/>
      <c r="G45" s="56"/>
    </row>
    <row r="46" spans="1:12" x14ac:dyDescent="0.3">
      <c r="A46" s="27"/>
      <c r="B46" s="15"/>
      <c r="C46" s="100"/>
      <c r="D46" s="18"/>
      <c r="E46" s="56"/>
      <c r="F46" s="69"/>
      <c r="G46" s="56"/>
      <c r="L46" s="788"/>
    </row>
    <row r="47" spans="1:12" ht="26.4" x14ac:dyDescent="0.3">
      <c r="A47" s="27" t="s">
        <v>273</v>
      </c>
      <c r="B47" s="15" t="s">
        <v>271</v>
      </c>
      <c r="C47" s="100" t="s">
        <v>272</v>
      </c>
      <c r="D47" s="18"/>
      <c r="E47" s="782"/>
      <c r="F47" s="69"/>
      <c r="G47" s="782"/>
    </row>
    <row r="48" spans="1:12" x14ac:dyDescent="0.3">
      <c r="A48" s="27"/>
      <c r="B48" s="15"/>
      <c r="C48" s="100"/>
      <c r="D48" s="18"/>
      <c r="E48" s="782"/>
      <c r="F48" s="69"/>
      <c r="G48" s="782"/>
    </row>
    <row r="49" spans="1:7" ht="26.4" x14ac:dyDescent="0.3">
      <c r="A49" s="27"/>
      <c r="B49" s="15"/>
      <c r="C49" s="789" t="s">
        <v>1138</v>
      </c>
      <c r="D49" s="18" t="s">
        <v>708</v>
      </c>
      <c r="E49" s="782">
        <v>5</v>
      </c>
      <c r="F49" s="69"/>
      <c r="G49" s="782"/>
    </row>
    <row r="50" spans="1:7" x14ac:dyDescent="0.3">
      <c r="A50" s="27"/>
      <c r="B50" s="15"/>
      <c r="C50" s="100"/>
      <c r="D50" s="18"/>
      <c r="E50" s="782"/>
      <c r="F50" s="69"/>
      <c r="G50" s="782"/>
    </row>
    <row r="51" spans="1:7" ht="26.4" x14ac:dyDescent="0.3">
      <c r="A51" s="27"/>
      <c r="B51" s="15"/>
      <c r="C51" s="789" t="s">
        <v>1139</v>
      </c>
      <c r="D51" s="18" t="s">
        <v>8</v>
      </c>
      <c r="E51" s="782">
        <v>480</v>
      </c>
      <c r="F51" s="69"/>
      <c r="G51" s="782"/>
    </row>
    <row r="52" spans="1:7" x14ac:dyDescent="0.3">
      <c r="A52" s="27"/>
      <c r="B52" s="15"/>
      <c r="C52" s="789"/>
      <c r="D52" s="18"/>
      <c r="E52" s="782"/>
      <c r="F52" s="69"/>
      <c r="G52" s="782"/>
    </row>
    <row r="53" spans="1:7" x14ac:dyDescent="0.3">
      <c r="A53" s="27"/>
      <c r="B53" s="15"/>
      <c r="C53" s="789" t="s">
        <v>1140</v>
      </c>
      <c r="D53" s="18" t="s">
        <v>8</v>
      </c>
      <c r="E53" s="782">
        <v>50</v>
      </c>
      <c r="F53" s="69"/>
      <c r="G53" s="782"/>
    </row>
    <row r="54" spans="1:7" x14ac:dyDescent="0.3">
      <c r="A54" s="27"/>
      <c r="B54" s="15"/>
      <c r="C54" s="789"/>
      <c r="D54" s="18"/>
      <c r="E54" s="782"/>
      <c r="F54" s="69"/>
      <c r="G54" s="782"/>
    </row>
    <row r="55" spans="1:7" ht="26.4" x14ac:dyDescent="0.3">
      <c r="A55" s="27"/>
      <c r="B55" s="15" t="s">
        <v>1141</v>
      </c>
      <c r="C55" s="789" t="s">
        <v>1142</v>
      </c>
      <c r="D55" s="18"/>
      <c r="E55" s="782"/>
      <c r="F55" s="69"/>
      <c r="G55" s="782"/>
    </row>
    <row r="56" spans="1:7" x14ac:dyDescent="0.3">
      <c r="A56" s="27"/>
      <c r="B56" s="15"/>
      <c r="C56" s="789"/>
      <c r="D56" s="18"/>
      <c r="E56" s="782"/>
      <c r="F56" s="69"/>
      <c r="G56" s="782"/>
    </row>
    <row r="57" spans="1:7" ht="26.4" x14ac:dyDescent="0.3">
      <c r="A57" s="27"/>
      <c r="B57" s="790"/>
      <c r="C57" s="789" t="s">
        <v>1143</v>
      </c>
      <c r="D57" s="18" t="s">
        <v>8</v>
      </c>
      <c r="E57" s="56">
        <v>130</v>
      </c>
      <c r="F57" s="69"/>
      <c r="G57" s="782"/>
    </row>
    <row r="58" spans="1:7" x14ac:dyDescent="0.3">
      <c r="A58" s="27"/>
      <c r="B58" s="15"/>
      <c r="C58" s="100"/>
      <c r="D58" s="768"/>
      <c r="E58" s="56"/>
      <c r="F58" s="69"/>
      <c r="G58" s="782"/>
    </row>
    <row r="59" spans="1:7" x14ac:dyDescent="0.3">
      <c r="A59" s="791" t="s">
        <v>295</v>
      </c>
      <c r="B59" s="792"/>
      <c r="C59" s="792"/>
      <c r="D59" s="793"/>
      <c r="E59" s="793"/>
      <c r="F59" s="691"/>
      <c r="G59" s="794"/>
    </row>
    <row r="60" spans="1:7" x14ac:dyDescent="0.3">
      <c r="A60" s="59"/>
      <c r="B60" s="59"/>
      <c r="C60" s="59"/>
      <c r="D60" s="31"/>
      <c r="E60" s="31"/>
      <c r="F60" s="25"/>
    </row>
    <row r="61" spans="1:7" x14ac:dyDescent="0.3">
      <c r="C61" s="93"/>
      <c r="D61" s="93"/>
      <c r="E61" s="93"/>
      <c r="F61" s="93"/>
      <c r="G61" s="93" t="str">
        <f>+G2</f>
        <v xml:space="preserve">CONTRACT NUMBER:  JW14455 </v>
      </c>
    </row>
    <row r="62" spans="1:7" x14ac:dyDescent="0.3">
      <c r="B62" s="31"/>
      <c r="C62" s="93"/>
      <c r="D62" s="93"/>
      <c r="E62" s="93"/>
      <c r="F62" s="93"/>
      <c r="G62" s="93" t="str">
        <f>+G3</f>
        <v>DIEPSLOOT SEWAGE AQUEDUCT:  BILL No 3 (BRIDGE 3)</v>
      </c>
    </row>
    <row r="63" spans="1:7" x14ac:dyDescent="0.3">
      <c r="B63" s="31"/>
      <c r="C63" s="765"/>
      <c r="D63" s="765"/>
      <c r="E63" s="765"/>
      <c r="F63" s="765"/>
      <c r="G63" s="93" t="str">
        <f>+G4</f>
        <v>SECTION 2: SITE CLEARANCE AND EARTHWORKS</v>
      </c>
    </row>
    <row r="64" spans="1:7" x14ac:dyDescent="0.3">
      <c r="A64" s="32" t="s">
        <v>24</v>
      </c>
      <c r="B64" s="32" t="s">
        <v>0</v>
      </c>
      <c r="C64" s="32" t="s">
        <v>9</v>
      </c>
      <c r="D64" s="20" t="s">
        <v>1</v>
      </c>
      <c r="E64" s="33" t="s">
        <v>2</v>
      </c>
      <c r="F64" s="61" t="s">
        <v>25</v>
      </c>
      <c r="G64" s="117" t="s">
        <v>183</v>
      </c>
    </row>
    <row r="65" spans="1:7" x14ac:dyDescent="0.3">
      <c r="A65" s="34" t="s">
        <v>3</v>
      </c>
      <c r="B65" s="34" t="s">
        <v>184</v>
      </c>
      <c r="C65" s="34"/>
      <c r="D65" s="35"/>
      <c r="E65" s="36"/>
      <c r="F65" s="62"/>
      <c r="G65" s="94"/>
    </row>
    <row r="66" spans="1:7" x14ac:dyDescent="0.3">
      <c r="A66" s="791" t="s">
        <v>296</v>
      </c>
      <c r="B66" s="792"/>
      <c r="C66" s="792"/>
      <c r="D66" s="792"/>
      <c r="E66" s="792"/>
      <c r="F66" s="795"/>
      <c r="G66" s="794"/>
    </row>
    <row r="67" spans="1:7" x14ac:dyDescent="0.3">
      <c r="A67" s="27"/>
      <c r="B67" s="15"/>
      <c r="C67" s="100"/>
      <c r="D67" s="768"/>
      <c r="E67" s="56"/>
      <c r="F67" s="69"/>
      <c r="G67" s="782"/>
    </row>
    <row r="68" spans="1:7" ht="39.6" x14ac:dyDescent="0.3">
      <c r="A68" s="27" t="s">
        <v>277</v>
      </c>
      <c r="B68" s="15" t="s">
        <v>274</v>
      </c>
      <c r="C68" s="55" t="s">
        <v>275</v>
      </c>
      <c r="D68" s="18" t="s">
        <v>1144</v>
      </c>
      <c r="E68" s="56">
        <v>2500</v>
      </c>
      <c r="F68" s="69"/>
      <c r="G68" s="782"/>
    </row>
    <row r="69" spans="1:7" ht="26.4" x14ac:dyDescent="0.3">
      <c r="A69" s="27"/>
      <c r="B69" s="733" t="s">
        <v>1145</v>
      </c>
      <c r="C69" s="796" t="s">
        <v>1146</v>
      </c>
      <c r="D69" s="18"/>
      <c r="E69" s="56"/>
      <c r="F69" s="69"/>
      <c r="G69" s="782"/>
    </row>
    <row r="70" spans="1:7" x14ac:dyDescent="0.3">
      <c r="A70" s="27"/>
      <c r="B70" s="15"/>
      <c r="C70" s="55"/>
      <c r="D70" s="18"/>
      <c r="E70" s="56"/>
      <c r="F70" s="69"/>
      <c r="G70" s="782"/>
    </row>
    <row r="71" spans="1:7" ht="26.4" x14ac:dyDescent="0.3">
      <c r="A71" s="27" t="s">
        <v>1147</v>
      </c>
      <c r="B71" s="662" t="s">
        <v>1148</v>
      </c>
      <c r="C71" s="55" t="s">
        <v>1149</v>
      </c>
      <c r="D71" s="18"/>
      <c r="E71" s="56"/>
      <c r="F71" s="69"/>
      <c r="G71" s="782"/>
    </row>
    <row r="72" spans="1:7" x14ac:dyDescent="0.3">
      <c r="A72" s="27"/>
      <c r="B72" s="15"/>
      <c r="C72" s="55"/>
      <c r="D72" s="18"/>
      <c r="E72" s="56"/>
      <c r="F72" s="69"/>
      <c r="G72" s="782"/>
    </row>
    <row r="73" spans="1:7" ht="15.6" x14ac:dyDescent="0.3">
      <c r="A73" s="27"/>
      <c r="B73" s="15"/>
      <c r="C73" s="100" t="s">
        <v>1150</v>
      </c>
      <c r="D73" s="768" t="s">
        <v>1133</v>
      </c>
      <c r="E73" s="56">
        <v>1000</v>
      </c>
      <c r="F73" s="69"/>
      <c r="G73" s="782"/>
    </row>
    <row r="74" spans="1:7" x14ac:dyDescent="0.3">
      <c r="A74" s="27"/>
      <c r="B74" s="15"/>
      <c r="C74" s="100"/>
      <c r="D74" s="768"/>
      <c r="E74" s="56"/>
      <c r="F74" s="69"/>
      <c r="G74" s="782"/>
    </row>
    <row r="75" spans="1:7" ht="15.6" x14ac:dyDescent="0.3">
      <c r="A75" s="27"/>
      <c r="B75" s="15"/>
      <c r="C75" s="100" t="s">
        <v>1151</v>
      </c>
      <c r="D75" s="768" t="s">
        <v>1133</v>
      </c>
      <c r="E75" s="56">
        <v>20</v>
      </c>
      <c r="F75" s="69"/>
      <c r="G75" s="782"/>
    </row>
    <row r="76" spans="1:7" x14ac:dyDescent="0.3">
      <c r="A76" s="27"/>
      <c r="B76" s="15"/>
      <c r="C76" s="100"/>
      <c r="D76" s="768"/>
      <c r="E76" s="56"/>
      <c r="F76" s="69"/>
      <c r="G76" s="782"/>
    </row>
    <row r="77" spans="1:7" ht="15.6" x14ac:dyDescent="0.3">
      <c r="A77" s="27"/>
      <c r="B77" s="15"/>
      <c r="C77" s="100" t="s">
        <v>1152</v>
      </c>
      <c r="D77" s="768" t="s">
        <v>1133</v>
      </c>
      <c r="E77" s="56">
        <v>15</v>
      </c>
      <c r="F77" s="69"/>
      <c r="G77" s="782"/>
    </row>
    <row r="78" spans="1:7" x14ac:dyDescent="0.3">
      <c r="A78" s="27"/>
      <c r="B78" s="15"/>
      <c r="C78" s="100"/>
      <c r="D78" s="768"/>
      <c r="E78" s="56"/>
      <c r="F78" s="69"/>
      <c r="G78" s="782"/>
    </row>
    <row r="79" spans="1:7" ht="26.4" x14ac:dyDescent="0.3">
      <c r="A79" s="27" t="s">
        <v>1153</v>
      </c>
      <c r="B79" s="662" t="s">
        <v>1154</v>
      </c>
      <c r="C79" s="55" t="s">
        <v>1149</v>
      </c>
      <c r="D79" s="768"/>
      <c r="E79" s="56"/>
      <c r="F79" s="69"/>
      <c r="G79" s="782"/>
    </row>
    <row r="80" spans="1:7" x14ac:dyDescent="0.3">
      <c r="A80" s="27"/>
      <c r="B80" s="15"/>
      <c r="C80" s="55"/>
      <c r="D80" s="768"/>
      <c r="E80" s="56"/>
      <c r="F80" s="69"/>
      <c r="G80" s="782"/>
    </row>
    <row r="81" spans="1:7" ht="15.6" x14ac:dyDescent="0.3">
      <c r="A81" s="27"/>
      <c r="B81" s="15"/>
      <c r="C81" s="55" t="s">
        <v>1155</v>
      </c>
      <c r="D81" s="768" t="s">
        <v>1133</v>
      </c>
      <c r="E81" s="56">
        <v>20</v>
      </c>
      <c r="F81" s="69"/>
      <c r="G81" s="782"/>
    </row>
    <row r="82" spans="1:7" x14ac:dyDescent="0.3">
      <c r="A82" s="27"/>
      <c r="B82" s="15"/>
      <c r="C82" s="55"/>
      <c r="D82" s="18"/>
      <c r="E82" s="56"/>
      <c r="F82" s="69"/>
      <c r="G82" s="782"/>
    </row>
    <row r="83" spans="1:7" ht="15.6" x14ac:dyDescent="0.3">
      <c r="A83" s="27"/>
      <c r="B83" s="15"/>
      <c r="C83" s="55" t="s">
        <v>1156</v>
      </c>
      <c r="D83" s="768" t="s">
        <v>1133</v>
      </c>
      <c r="E83" s="56">
        <v>20</v>
      </c>
      <c r="F83" s="69"/>
      <c r="G83" s="782"/>
    </row>
    <row r="84" spans="1:7" x14ac:dyDescent="0.3">
      <c r="A84" s="27"/>
      <c r="B84" s="15"/>
      <c r="C84" s="55"/>
      <c r="D84" s="768"/>
      <c r="E84" s="56"/>
      <c r="F84" s="69"/>
      <c r="G84" s="782"/>
    </row>
    <row r="85" spans="1:7" ht="15.6" x14ac:dyDescent="0.3">
      <c r="A85" s="27"/>
      <c r="B85" s="15"/>
      <c r="C85" s="100" t="s">
        <v>1135</v>
      </c>
      <c r="D85" s="768" t="s">
        <v>1133</v>
      </c>
      <c r="E85" s="56">
        <v>1000</v>
      </c>
      <c r="F85" s="69"/>
      <c r="G85" s="782"/>
    </row>
    <row r="86" spans="1:7" x14ac:dyDescent="0.3">
      <c r="A86" s="27"/>
      <c r="B86" s="15"/>
      <c r="C86" s="100"/>
      <c r="D86" s="768"/>
      <c r="E86" s="56"/>
      <c r="F86" s="69"/>
      <c r="G86" s="782"/>
    </row>
    <row r="87" spans="1:7" ht="15.6" x14ac:dyDescent="0.3">
      <c r="A87" s="27"/>
      <c r="B87" s="15"/>
      <c r="C87" s="100" t="s">
        <v>1136</v>
      </c>
      <c r="D87" s="768" t="s">
        <v>1133</v>
      </c>
      <c r="E87" s="56">
        <v>10</v>
      </c>
      <c r="F87" s="69"/>
      <c r="G87" s="782"/>
    </row>
    <row r="88" spans="1:7" x14ac:dyDescent="0.3">
      <c r="A88" s="27"/>
      <c r="B88" s="15"/>
      <c r="C88" s="100"/>
      <c r="D88" s="768"/>
      <c r="E88" s="56"/>
      <c r="F88" s="69"/>
      <c r="G88" s="782"/>
    </row>
    <row r="89" spans="1:7" ht="15.6" x14ac:dyDescent="0.3">
      <c r="A89" s="27"/>
      <c r="B89" s="15"/>
      <c r="C89" s="100" t="s">
        <v>1137</v>
      </c>
      <c r="D89" s="768" t="s">
        <v>1133</v>
      </c>
      <c r="E89" s="56">
        <v>5</v>
      </c>
      <c r="F89" s="69"/>
      <c r="G89" s="782"/>
    </row>
    <row r="90" spans="1:7" x14ac:dyDescent="0.3">
      <c r="A90" s="27"/>
      <c r="B90" s="15"/>
      <c r="C90" s="55"/>
      <c r="D90" s="768"/>
      <c r="E90" s="56"/>
      <c r="F90" s="69"/>
      <c r="G90" s="782"/>
    </row>
    <row r="91" spans="1:7" ht="26.4" x14ac:dyDescent="0.3">
      <c r="A91" s="27" t="s">
        <v>1157</v>
      </c>
      <c r="B91" s="15" t="s">
        <v>278</v>
      </c>
      <c r="C91" s="55" t="s">
        <v>1158</v>
      </c>
      <c r="D91" s="768" t="s">
        <v>1133</v>
      </c>
      <c r="E91" s="56">
        <v>50</v>
      </c>
      <c r="F91" s="69"/>
      <c r="G91" s="782"/>
    </row>
    <row r="92" spans="1:7" x14ac:dyDescent="0.3">
      <c r="A92" s="27"/>
      <c r="B92" s="15"/>
      <c r="C92" s="55"/>
      <c r="D92" s="768"/>
      <c r="E92" s="56"/>
      <c r="F92" s="69"/>
      <c r="G92" s="782"/>
    </row>
    <row r="93" spans="1:7" x14ac:dyDescent="0.3">
      <c r="A93" s="27"/>
      <c r="B93" s="15"/>
      <c r="C93" s="55" t="s">
        <v>1159</v>
      </c>
      <c r="D93" s="768" t="s">
        <v>8</v>
      </c>
      <c r="E93" s="56">
        <v>30</v>
      </c>
      <c r="F93" s="69"/>
      <c r="G93" s="782"/>
    </row>
    <row r="94" spans="1:7" x14ac:dyDescent="0.3">
      <c r="A94" s="27"/>
      <c r="B94" s="15"/>
      <c r="C94" s="55"/>
      <c r="D94" s="768"/>
      <c r="E94" s="56"/>
      <c r="F94" s="69"/>
      <c r="G94" s="782"/>
    </row>
    <row r="95" spans="1:7" ht="39.6" x14ac:dyDescent="0.3">
      <c r="A95" s="27"/>
      <c r="B95" s="15"/>
      <c r="C95" s="55" t="s">
        <v>1160</v>
      </c>
      <c r="D95" s="18" t="s">
        <v>8</v>
      </c>
      <c r="E95" s="56">
        <v>130</v>
      </c>
      <c r="F95" s="69"/>
      <c r="G95" s="782"/>
    </row>
    <row r="96" spans="1:7" x14ac:dyDescent="0.3">
      <c r="A96" s="27"/>
      <c r="B96" s="15"/>
      <c r="C96" s="55"/>
      <c r="D96" s="768"/>
      <c r="E96" s="56"/>
      <c r="F96" s="69"/>
      <c r="G96" s="782"/>
    </row>
    <row r="97" spans="1:18" ht="26.4" x14ac:dyDescent="0.3">
      <c r="A97" s="27" t="s">
        <v>1161</v>
      </c>
      <c r="B97" s="15"/>
      <c r="C97" s="55" t="s">
        <v>1162</v>
      </c>
      <c r="D97" s="768" t="s">
        <v>8</v>
      </c>
      <c r="E97" s="56">
        <v>500</v>
      </c>
      <c r="F97" s="69"/>
      <c r="G97" s="782"/>
    </row>
    <row r="98" spans="1:18" x14ac:dyDescent="0.3">
      <c r="A98" s="27"/>
      <c r="B98" s="15"/>
      <c r="C98" s="55"/>
      <c r="D98" s="768"/>
      <c r="E98" s="56"/>
      <c r="F98" s="69"/>
      <c r="G98" s="782"/>
    </row>
    <row r="99" spans="1:18" x14ac:dyDescent="0.3">
      <c r="A99" s="797" t="s">
        <v>281</v>
      </c>
      <c r="B99" s="798" t="s">
        <v>425</v>
      </c>
      <c r="C99" s="796" t="s">
        <v>283</v>
      </c>
      <c r="D99" s="18"/>
      <c r="E99" s="56"/>
      <c r="F99" s="69"/>
      <c r="G99" s="24"/>
    </row>
    <row r="100" spans="1:18" x14ac:dyDescent="0.3">
      <c r="A100" s="27"/>
      <c r="B100" s="15" t="s">
        <v>110</v>
      </c>
      <c r="C100" s="796" t="s">
        <v>284</v>
      </c>
      <c r="D100" s="18"/>
      <c r="E100" s="56"/>
      <c r="F100" s="69"/>
      <c r="G100" s="799"/>
    </row>
    <row r="101" spans="1:18" x14ac:dyDescent="0.3">
      <c r="A101" s="27"/>
      <c r="B101" s="15"/>
      <c r="C101" s="796"/>
      <c r="D101" s="18"/>
      <c r="E101" s="56"/>
      <c r="F101" s="69"/>
      <c r="G101" s="24"/>
    </row>
    <row r="102" spans="1:18" ht="52.8" x14ac:dyDescent="0.3">
      <c r="A102" s="27"/>
      <c r="B102" s="15"/>
      <c r="C102" s="55" t="s">
        <v>1163</v>
      </c>
      <c r="D102" s="18"/>
      <c r="E102" s="56"/>
      <c r="F102" s="69"/>
      <c r="G102" s="24"/>
    </row>
    <row r="103" spans="1:18" x14ac:dyDescent="0.3">
      <c r="A103" s="773"/>
      <c r="B103" s="776"/>
      <c r="C103" s="661"/>
      <c r="D103" s="768"/>
      <c r="E103" s="782"/>
      <c r="F103" s="69"/>
      <c r="G103" s="107"/>
    </row>
    <row r="104" spans="1:18" ht="26.4" x14ac:dyDescent="0.3">
      <c r="A104" s="773"/>
      <c r="B104" s="776"/>
      <c r="C104" s="661" t="s">
        <v>286</v>
      </c>
      <c r="D104" s="768"/>
      <c r="E104" s="782"/>
      <c r="F104" s="69"/>
      <c r="G104" s="107"/>
    </row>
    <row r="105" spans="1:18" x14ac:dyDescent="0.3">
      <c r="A105" s="773"/>
      <c r="B105" s="776"/>
      <c r="C105" s="661"/>
      <c r="D105" s="768"/>
      <c r="E105" s="782"/>
      <c r="F105" s="69"/>
      <c r="G105" s="107"/>
      <c r="R105" s="373"/>
    </row>
    <row r="106" spans="1:18" x14ac:dyDescent="0.3">
      <c r="A106" s="773" t="s">
        <v>287</v>
      </c>
      <c r="B106" s="776"/>
      <c r="C106" s="661" t="s">
        <v>288</v>
      </c>
      <c r="D106" s="768" t="s">
        <v>266</v>
      </c>
      <c r="E106" s="800">
        <v>140</v>
      </c>
      <c r="F106" s="69"/>
      <c r="G106" s="106"/>
      <c r="R106" s="374"/>
    </row>
    <row r="107" spans="1:18" x14ac:dyDescent="0.3">
      <c r="A107" s="773"/>
      <c r="B107" s="776"/>
      <c r="C107" s="661"/>
      <c r="D107" s="768"/>
      <c r="E107" s="800"/>
      <c r="F107" s="69"/>
      <c r="G107" s="107"/>
      <c r="R107" s="374"/>
    </row>
    <row r="108" spans="1:18" x14ac:dyDescent="0.3">
      <c r="A108" s="773" t="s">
        <v>289</v>
      </c>
      <c r="B108" s="776"/>
      <c r="C108" s="661" t="s">
        <v>290</v>
      </c>
      <c r="D108" s="768" t="s">
        <v>266</v>
      </c>
      <c r="E108" s="800">
        <v>410</v>
      </c>
      <c r="F108" s="69"/>
      <c r="G108" s="106"/>
      <c r="R108" s="374"/>
    </row>
    <row r="109" spans="1:18" x14ac:dyDescent="0.3">
      <c r="A109" s="773"/>
      <c r="B109" s="776"/>
      <c r="C109" s="661"/>
      <c r="D109" s="768"/>
      <c r="E109" s="782"/>
      <c r="F109" s="69"/>
      <c r="G109" s="107"/>
      <c r="R109" s="374"/>
    </row>
    <row r="110" spans="1:18" x14ac:dyDescent="0.3">
      <c r="A110" s="773" t="s">
        <v>291</v>
      </c>
      <c r="B110" s="776"/>
      <c r="C110" s="661" t="s">
        <v>292</v>
      </c>
      <c r="D110" s="768" t="s">
        <v>266</v>
      </c>
      <c r="E110" s="782">
        <v>1940</v>
      </c>
      <c r="F110" s="69"/>
      <c r="G110" s="106"/>
      <c r="R110" s="374"/>
    </row>
    <row r="111" spans="1:18" x14ac:dyDescent="0.3">
      <c r="A111" s="773"/>
      <c r="B111" s="776"/>
      <c r="C111" s="661"/>
      <c r="D111" s="768"/>
      <c r="E111" s="782"/>
      <c r="F111" s="69"/>
      <c r="G111" s="101"/>
      <c r="R111" s="374"/>
    </row>
    <row r="112" spans="1:18" x14ac:dyDescent="0.3">
      <c r="A112" s="773" t="s">
        <v>293</v>
      </c>
      <c r="B112" s="776"/>
      <c r="C112" s="661" t="s">
        <v>294</v>
      </c>
      <c r="D112" s="768" t="s">
        <v>266</v>
      </c>
      <c r="E112" s="782">
        <v>6860</v>
      </c>
      <c r="F112" s="69"/>
      <c r="G112" s="106"/>
      <c r="R112" s="374"/>
    </row>
    <row r="113" spans="1:18" x14ac:dyDescent="0.3">
      <c r="A113" s="773"/>
      <c r="B113" s="776"/>
      <c r="C113" s="661"/>
      <c r="D113" s="768"/>
      <c r="E113" s="782"/>
      <c r="F113" s="69"/>
      <c r="G113" s="101"/>
      <c r="R113" s="374"/>
    </row>
    <row r="114" spans="1:18" x14ac:dyDescent="0.3">
      <c r="A114" s="773" t="s">
        <v>299</v>
      </c>
      <c r="B114" s="776"/>
      <c r="C114" s="661" t="s">
        <v>1164</v>
      </c>
      <c r="D114" s="768" t="s">
        <v>266</v>
      </c>
      <c r="E114" s="782">
        <v>3275</v>
      </c>
      <c r="F114" s="69"/>
      <c r="G114" s="101"/>
      <c r="R114" s="374"/>
    </row>
    <row r="115" spans="1:18" x14ac:dyDescent="0.3">
      <c r="A115" s="773"/>
      <c r="B115" s="776"/>
      <c r="C115" s="661"/>
      <c r="D115" s="768"/>
      <c r="E115" s="782"/>
      <c r="F115" s="69"/>
      <c r="G115" s="101"/>
      <c r="R115" s="374"/>
    </row>
    <row r="116" spans="1:18" ht="26.4" x14ac:dyDescent="0.3">
      <c r="A116" s="773"/>
      <c r="B116" s="776" t="s">
        <v>297</v>
      </c>
      <c r="C116" s="661" t="s">
        <v>1165</v>
      </c>
      <c r="D116" s="768"/>
      <c r="E116" s="769"/>
      <c r="F116" s="69"/>
      <c r="G116" s="107"/>
      <c r="R116" s="374"/>
    </row>
    <row r="117" spans="1:18" x14ac:dyDescent="0.3">
      <c r="A117" s="791" t="s">
        <v>295</v>
      </c>
      <c r="B117" s="792"/>
      <c r="C117" s="792"/>
      <c r="D117" s="793"/>
      <c r="E117" s="793"/>
      <c r="F117" s="691"/>
      <c r="G117" s="794"/>
    </row>
    <row r="118" spans="1:18" x14ac:dyDescent="0.3">
      <c r="A118" s="59"/>
      <c r="B118" s="59"/>
      <c r="C118" s="59"/>
      <c r="D118" s="31"/>
      <c r="E118" s="31"/>
      <c r="F118" s="25"/>
    </row>
    <row r="119" spans="1:18" x14ac:dyDescent="0.3">
      <c r="C119" s="93"/>
      <c r="D119" s="93"/>
      <c r="E119" s="93"/>
      <c r="F119" s="93"/>
      <c r="G119" s="93" t="str">
        <f>+G2</f>
        <v xml:space="preserve">CONTRACT NUMBER:  JW14455 </v>
      </c>
    </row>
    <row r="120" spans="1:18" x14ac:dyDescent="0.3">
      <c r="B120" s="31"/>
      <c r="C120" s="93"/>
      <c r="D120" s="93"/>
      <c r="E120" s="93"/>
      <c r="F120" s="93"/>
      <c r="G120" s="93" t="str">
        <f>+G3</f>
        <v>DIEPSLOOT SEWAGE AQUEDUCT:  BILL No 3 (BRIDGE 3)</v>
      </c>
    </row>
    <row r="121" spans="1:18" x14ac:dyDescent="0.3">
      <c r="B121" s="31"/>
      <c r="C121" s="765"/>
      <c r="D121" s="765"/>
      <c r="E121" s="765"/>
      <c r="F121" s="765"/>
      <c r="G121" s="93" t="str">
        <f>+G4</f>
        <v>SECTION 2: SITE CLEARANCE AND EARTHWORKS</v>
      </c>
    </row>
    <row r="122" spans="1:18" x14ac:dyDescent="0.3">
      <c r="A122" s="32" t="s">
        <v>24</v>
      </c>
      <c r="B122" s="32" t="s">
        <v>0</v>
      </c>
      <c r="C122" s="32" t="s">
        <v>9</v>
      </c>
      <c r="D122" s="20" t="s">
        <v>1</v>
      </c>
      <c r="E122" s="33" t="s">
        <v>2</v>
      </c>
      <c r="F122" s="61" t="s">
        <v>25</v>
      </c>
      <c r="G122" s="117" t="s">
        <v>183</v>
      </c>
    </row>
    <row r="123" spans="1:18" x14ac:dyDescent="0.3">
      <c r="A123" s="34" t="s">
        <v>3</v>
      </c>
      <c r="B123" s="34" t="s">
        <v>184</v>
      </c>
      <c r="C123" s="34"/>
      <c r="D123" s="35"/>
      <c r="E123" s="36"/>
      <c r="F123" s="62"/>
      <c r="G123" s="94"/>
    </row>
    <row r="124" spans="1:18" x14ac:dyDescent="0.3">
      <c r="A124" s="791" t="s">
        <v>296</v>
      </c>
      <c r="B124" s="792"/>
      <c r="C124" s="792"/>
      <c r="D124" s="792"/>
      <c r="E124" s="792"/>
      <c r="F124" s="795"/>
      <c r="G124" s="794"/>
    </row>
    <row r="125" spans="1:18" x14ac:dyDescent="0.3">
      <c r="A125" s="773"/>
      <c r="B125" s="776"/>
      <c r="C125" s="661"/>
      <c r="D125" s="768"/>
      <c r="E125" s="782"/>
      <c r="F125" s="69"/>
      <c r="G125" s="101"/>
    </row>
    <row r="126" spans="1:18" x14ac:dyDescent="0.3">
      <c r="A126" s="773" t="s">
        <v>301</v>
      </c>
      <c r="B126" s="779"/>
      <c r="C126" s="801" t="s">
        <v>300</v>
      </c>
      <c r="D126" s="768" t="s">
        <v>266</v>
      </c>
      <c r="E126" s="782">
        <f>0.3*7091</f>
        <v>2127.2999999999997</v>
      </c>
      <c r="F126" s="69"/>
      <c r="G126" s="101"/>
    </row>
    <row r="127" spans="1:18" x14ac:dyDescent="0.3">
      <c r="A127" s="773"/>
      <c r="B127" s="779"/>
      <c r="C127" s="802"/>
      <c r="D127" s="768"/>
      <c r="E127" s="769"/>
      <c r="F127" s="69"/>
      <c r="G127" s="101"/>
    </row>
    <row r="128" spans="1:18" ht="27" x14ac:dyDescent="0.3">
      <c r="A128" s="773" t="s">
        <v>305</v>
      </c>
      <c r="B128" s="779"/>
      <c r="C128" s="802" t="s">
        <v>302</v>
      </c>
      <c r="D128" s="768" t="s">
        <v>266</v>
      </c>
      <c r="E128" s="782">
        <f>0.7*7090.65</f>
        <v>4963.454999999999</v>
      </c>
      <c r="F128" s="69"/>
      <c r="G128" s="101"/>
    </row>
    <row r="129" spans="1:7" x14ac:dyDescent="0.3">
      <c r="A129" s="773"/>
      <c r="B129" s="779"/>
      <c r="C129" s="802"/>
      <c r="D129" s="768"/>
      <c r="E129" s="782"/>
      <c r="F129" s="69"/>
      <c r="G129" s="101"/>
    </row>
    <row r="130" spans="1:7" ht="26.4" x14ac:dyDescent="0.3">
      <c r="A130" s="803"/>
      <c r="B130" s="798" t="s">
        <v>303</v>
      </c>
      <c r="C130" s="804" t="s">
        <v>304</v>
      </c>
      <c r="D130" s="780"/>
      <c r="E130" s="780"/>
      <c r="F130" s="69"/>
      <c r="G130" s="101"/>
    </row>
    <row r="131" spans="1:7" ht="26.4" x14ac:dyDescent="0.3">
      <c r="A131" s="805" t="s">
        <v>307</v>
      </c>
      <c r="B131" s="806" t="s">
        <v>1166</v>
      </c>
      <c r="C131" s="801" t="s">
        <v>1167</v>
      </c>
      <c r="D131" s="768" t="s">
        <v>1133</v>
      </c>
      <c r="E131" s="807">
        <v>75</v>
      </c>
      <c r="F131" s="69"/>
      <c r="G131" s="101"/>
    </row>
    <row r="132" spans="1:7" x14ac:dyDescent="0.3">
      <c r="A132" s="808"/>
      <c r="B132" s="809"/>
      <c r="C132" s="804"/>
      <c r="D132" s="780"/>
      <c r="E132" s="807"/>
      <c r="F132" s="69"/>
      <c r="G132" s="101"/>
    </row>
    <row r="133" spans="1:7" ht="15.6" x14ac:dyDescent="0.3">
      <c r="A133" s="808" t="s">
        <v>312</v>
      </c>
      <c r="B133" s="101" t="s">
        <v>1168</v>
      </c>
      <c r="C133" s="808" t="s">
        <v>1169</v>
      </c>
      <c r="D133" s="768" t="s">
        <v>1133</v>
      </c>
      <c r="E133" s="810">
        <v>200</v>
      </c>
      <c r="F133" s="69"/>
      <c r="G133" s="101"/>
    </row>
    <row r="134" spans="1:7" x14ac:dyDescent="0.3">
      <c r="A134" s="808"/>
      <c r="B134" s="811"/>
      <c r="C134" s="808"/>
      <c r="D134" s="781"/>
      <c r="E134" s="810"/>
      <c r="F134" s="69"/>
      <c r="G134" s="101"/>
    </row>
    <row r="135" spans="1:7" x14ac:dyDescent="0.3">
      <c r="A135" s="773" t="s">
        <v>314</v>
      </c>
      <c r="B135" s="101" t="s">
        <v>1170</v>
      </c>
      <c r="C135" s="808" t="s">
        <v>1171</v>
      </c>
      <c r="D135" s="768" t="s">
        <v>8</v>
      </c>
      <c r="E135" s="810">
        <v>20</v>
      </c>
      <c r="F135" s="69"/>
      <c r="G135" s="101"/>
    </row>
    <row r="136" spans="1:7" x14ac:dyDescent="0.3">
      <c r="A136" s="773"/>
      <c r="B136" s="808"/>
      <c r="C136" s="808"/>
      <c r="D136" s="781"/>
      <c r="F136" s="812"/>
      <c r="G136" s="101"/>
    </row>
    <row r="137" spans="1:7" ht="39.6" x14ac:dyDescent="0.3">
      <c r="A137" s="813" t="s">
        <v>316</v>
      </c>
      <c r="B137" s="12" t="s">
        <v>297</v>
      </c>
      <c r="C137" s="661" t="s">
        <v>306</v>
      </c>
      <c r="D137" s="768" t="s">
        <v>266</v>
      </c>
      <c r="E137" s="782">
        <f>929*0.1*3.8</f>
        <v>353.02</v>
      </c>
      <c r="F137" s="69"/>
      <c r="G137" s="101"/>
    </row>
    <row r="138" spans="1:7" x14ac:dyDescent="0.3">
      <c r="A138" s="773"/>
      <c r="B138" s="779"/>
      <c r="C138" s="775"/>
      <c r="D138" s="768"/>
      <c r="E138" s="782"/>
      <c r="F138" s="69"/>
      <c r="G138" s="101"/>
    </row>
    <row r="139" spans="1:7" x14ac:dyDescent="0.3">
      <c r="A139" s="773"/>
      <c r="B139" s="12" t="s">
        <v>308</v>
      </c>
      <c r="C139" s="771" t="s">
        <v>309</v>
      </c>
      <c r="D139" s="768"/>
      <c r="E139" s="769"/>
      <c r="F139" s="69"/>
      <c r="G139" s="101"/>
    </row>
    <row r="140" spans="1:7" x14ac:dyDescent="0.3">
      <c r="A140" s="773"/>
      <c r="B140" s="779"/>
      <c r="C140" s="775"/>
      <c r="D140" s="768"/>
      <c r="E140" s="769"/>
      <c r="F140" s="69"/>
      <c r="G140" s="101"/>
    </row>
    <row r="141" spans="1:7" ht="26.4" x14ac:dyDescent="0.3">
      <c r="A141" s="773" t="s">
        <v>1172</v>
      </c>
      <c r="B141" s="776" t="s">
        <v>310</v>
      </c>
      <c r="C141" s="661" t="s">
        <v>311</v>
      </c>
      <c r="D141" s="768"/>
      <c r="E141" s="769"/>
      <c r="F141" s="69"/>
      <c r="G141" s="101"/>
    </row>
    <row r="142" spans="1:7" x14ac:dyDescent="0.3">
      <c r="A142" s="773"/>
      <c r="B142" s="776"/>
      <c r="C142" s="661"/>
      <c r="D142" s="768"/>
      <c r="E142" s="769"/>
      <c r="F142" s="69"/>
      <c r="G142" s="101"/>
    </row>
    <row r="143" spans="1:7" x14ac:dyDescent="0.3">
      <c r="A143" s="773" t="s">
        <v>1173</v>
      </c>
      <c r="B143" s="776"/>
      <c r="C143" s="661" t="s">
        <v>313</v>
      </c>
      <c r="D143" s="768" t="s">
        <v>266</v>
      </c>
      <c r="E143" s="782">
        <v>50</v>
      </c>
      <c r="F143" s="69"/>
      <c r="G143" s="101"/>
    </row>
    <row r="144" spans="1:7" x14ac:dyDescent="0.3">
      <c r="A144" s="773"/>
      <c r="B144" s="776"/>
      <c r="C144" s="661"/>
      <c r="D144" s="768"/>
      <c r="E144" s="782"/>
      <c r="F144" s="69"/>
      <c r="G144" s="101"/>
    </row>
    <row r="145" spans="1:7" x14ac:dyDescent="0.3">
      <c r="A145" s="773" t="s">
        <v>1174</v>
      </c>
      <c r="B145" s="779"/>
      <c r="C145" s="802" t="s">
        <v>315</v>
      </c>
      <c r="D145" s="768" t="s">
        <v>266</v>
      </c>
      <c r="E145" s="782">
        <v>10</v>
      </c>
      <c r="F145" s="69"/>
      <c r="G145" s="101"/>
    </row>
    <row r="146" spans="1:7" x14ac:dyDescent="0.3">
      <c r="A146" s="773"/>
      <c r="B146" s="779"/>
      <c r="C146" s="802"/>
      <c r="D146" s="768"/>
      <c r="E146" s="782"/>
      <c r="F146" s="69"/>
      <c r="G146" s="101"/>
    </row>
    <row r="147" spans="1:7" ht="39.6" x14ac:dyDescent="0.3">
      <c r="A147" s="773" t="s">
        <v>1175</v>
      </c>
      <c r="B147" s="776"/>
      <c r="C147" s="661" t="s">
        <v>317</v>
      </c>
      <c r="D147" s="768" t="s">
        <v>266</v>
      </c>
      <c r="E147" s="782">
        <v>1500</v>
      </c>
      <c r="F147" s="69"/>
      <c r="G147" s="101"/>
    </row>
    <row r="148" spans="1:7" x14ac:dyDescent="0.3">
      <c r="A148" s="773"/>
      <c r="B148" s="776"/>
      <c r="C148" s="661"/>
      <c r="D148" s="768"/>
      <c r="E148" s="782"/>
      <c r="F148" s="69"/>
      <c r="G148" s="101"/>
    </row>
    <row r="149" spans="1:7" x14ac:dyDescent="0.3">
      <c r="A149" s="804">
        <v>2.2999999999999998</v>
      </c>
      <c r="B149" s="798" t="s">
        <v>318</v>
      </c>
      <c r="C149" s="796" t="s">
        <v>319</v>
      </c>
      <c r="D149" s="18"/>
      <c r="E149" s="56"/>
      <c r="F149" s="69"/>
      <c r="G149" s="17"/>
    </row>
    <row r="150" spans="1:7" x14ac:dyDescent="0.3">
      <c r="A150" s="814"/>
      <c r="B150" s="815"/>
      <c r="C150" s="816"/>
      <c r="D150" s="768"/>
      <c r="E150" s="782"/>
      <c r="F150" s="69"/>
      <c r="G150" s="101"/>
    </row>
    <row r="151" spans="1:7" ht="39.6" x14ac:dyDescent="0.3">
      <c r="A151" s="773" t="s">
        <v>320</v>
      </c>
      <c r="B151" s="776" t="s">
        <v>297</v>
      </c>
      <c r="C151" s="817" t="s">
        <v>321</v>
      </c>
      <c r="D151" s="768" t="s">
        <v>266</v>
      </c>
      <c r="E151" s="782">
        <v>30</v>
      </c>
      <c r="F151" s="69"/>
      <c r="G151" s="782"/>
    </row>
    <row r="152" spans="1:7" x14ac:dyDescent="0.3">
      <c r="A152" s="773"/>
      <c r="B152" s="776"/>
      <c r="C152" s="661"/>
      <c r="D152" s="768"/>
      <c r="E152" s="782"/>
      <c r="F152" s="69"/>
      <c r="G152" s="782"/>
    </row>
    <row r="153" spans="1:7" x14ac:dyDescent="0.3">
      <c r="A153" s="773" t="s">
        <v>322</v>
      </c>
      <c r="B153" s="776" t="s">
        <v>323</v>
      </c>
      <c r="C153" s="817" t="s">
        <v>324</v>
      </c>
      <c r="D153" s="768" t="s">
        <v>325</v>
      </c>
      <c r="E153" s="782">
        <v>1</v>
      </c>
      <c r="F153" s="69"/>
      <c r="G153" s="782"/>
    </row>
    <row r="154" spans="1:7" x14ac:dyDescent="0.3">
      <c r="A154" s="773"/>
      <c r="B154" s="776"/>
      <c r="C154" s="661"/>
      <c r="D154" s="768"/>
      <c r="E154" s="782"/>
      <c r="F154" s="69"/>
      <c r="G154" s="101"/>
    </row>
    <row r="155" spans="1:7" x14ac:dyDescent="0.3">
      <c r="A155" s="773"/>
      <c r="B155" s="776"/>
      <c r="C155" s="661"/>
      <c r="D155" s="768"/>
      <c r="E155" s="782"/>
      <c r="F155" s="69"/>
      <c r="G155" s="101"/>
    </row>
    <row r="156" spans="1:7" x14ac:dyDescent="0.3">
      <c r="A156" s="773"/>
      <c r="B156" s="776"/>
      <c r="C156" s="661"/>
      <c r="D156" s="768"/>
      <c r="E156" s="782"/>
      <c r="F156" s="69"/>
      <c r="G156" s="107"/>
    </row>
    <row r="157" spans="1:7" x14ac:dyDescent="0.3">
      <c r="A157" s="773"/>
      <c r="B157" s="776"/>
      <c r="C157" s="661"/>
      <c r="D157" s="768"/>
      <c r="E157" s="782"/>
      <c r="F157" s="69"/>
      <c r="G157" s="107"/>
    </row>
    <row r="158" spans="1:7" x14ac:dyDescent="0.3">
      <c r="A158" s="773"/>
      <c r="B158" s="776"/>
      <c r="C158" s="661"/>
      <c r="D158" s="768"/>
      <c r="E158" s="782"/>
      <c r="F158" s="69"/>
      <c r="G158" s="107"/>
    </row>
    <row r="159" spans="1:7" x14ac:dyDescent="0.3">
      <c r="A159" s="773"/>
      <c r="B159" s="776"/>
      <c r="C159" s="661"/>
      <c r="D159" s="768"/>
      <c r="E159" s="782"/>
      <c r="F159" s="69"/>
      <c r="G159" s="107"/>
    </row>
    <row r="160" spans="1:7" x14ac:dyDescent="0.3">
      <c r="A160" s="773"/>
      <c r="B160" s="776"/>
      <c r="C160" s="661"/>
      <c r="D160" s="768"/>
      <c r="E160" s="782"/>
      <c r="F160" s="69"/>
      <c r="G160" s="107"/>
    </row>
    <row r="161" spans="1:7" x14ac:dyDescent="0.3">
      <c r="A161" s="773"/>
      <c r="B161" s="776"/>
      <c r="C161" s="661"/>
      <c r="D161" s="768"/>
      <c r="E161" s="782"/>
      <c r="F161" s="69"/>
      <c r="G161" s="107"/>
    </row>
    <row r="162" spans="1:7" x14ac:dyDescent="0.3">
      <c r="A162" s="773"/>
      <c r="B162" s="776"/>
      <c r="C162" s="661"/>
      <c r="D162" s="768"/>
      <c r="E162" s="782"/>
      <c r="F162" s="69"/>
      <c r="G162" s="107"/>
    </row>
    <row r="163" spans="1:7" x14ac:dyDescent="0.3">
      <c r="A163" s="773"/>
      <c r="B163" s="776"/>
      <c r="C163" s="661"/>
      <c r="D163" s="768"/>
      <c r="E163" s="782"/>
      <c r="F163" s="69"/>
      <c r="G163" s="107"/>
    </row>
    <row r="164" spans="1:7" x14ac:dyDescent="0.3">
      <c r="A164" s="773"/>
      <c r="B164" s="776"/>
      <c r="C164" s="661"/>
      <c r="D164" s="768"/>
      <c r="E164" s="782"/>
      <c r="F164" s="69"/>
      <c r="G164" s="107"/>
    </row>
    <row r="165" spans="1:7" x14ac:dyDescent="0.3">
      <c r="A165" s="773"/>
      <c r="B165" s="776"/>
      <c r="C165" s="661"/>
      <c r="D165" s="768"/>
      <c r="E165" s="782"/>
      <c r="F165" s="69"/>
      <c r="G165" s="107"/>
    </row>
    <row r="166" spans="1:7" x14ac:dyDescent="0.3">
      <c r="A166" s="773"/>
      <c r="B166" s="776"/>
      <c r="C166" s="661"/>
      <c r="D166" s="768"/>
      <c r="E166" s="782"/>
      <c r="F166" s="69"/>
      <c r="G166" s="107"/>
    </row>
    <row r="167" spans="1:7" x14ac:dyDescent="0.3">
      <c r="A167" s="773"/>
      <c r="B167" s="776"/>
      <c r="C167" s="661"/>
      <c r="D167" s="768"/>
      <c r="E167" s="782"/>
      <c r="F167" s="69"/>
      <c r="G167" s="107"/>
    </row>
    <row r="168" spans="1:7" x14ac:dyDescent="0.3">
      <c r="A168" s="773"/>
      <c r="B168" s="776"/>
      <c r="C168" s="661"/>
      <c r="D168" s="768"/>
      <c r="E168" s="782"/>
      <c r="F168" s="69"/>
      <c r="G168" s="107"/>
    </row>
    <row r="169" spans="1:7" x14ac:dyDescent="0.3">
      <c r="A169" s="773"/>
      <c r="B169" s="776"/>
      <c r="C169" s="661"/>
      <c r="D169" s="768"/>
      <c r="E169" s="782"/>
      <c r="F169" s="69"/>
      <c r="G169" s="107"/>
    </row>
    <row r="170" spans="1:7" x14ac:dyDescent="0.3">
      <c r="A170" s="773"/>
      <c r="B170" s="776"/>
      <c r="C170" s="661"/>
      <c r="D170" s="768"/>
      <c r="E170" s="782"/>
      <c r="F170" s="69"/>
      <c r="G170" s="107"/>
    </row>
    <row r="171" spans="1:7" x14ac:dyDescent="0.3">
      <c r="A171" s="773"/>
      <c r="B171" s="776"/>
      <c r="C171" s="661"/>
      <c r="D171" s="768"/>
      <c r="E171" s="782"/>
      <c r="F171" s="69"/>
      <c r="G171" s="107"/>
    </row>
    <row r="172" spans="1:7" x14ac:dyDescent="0.3">
      <c r="A172" s="773"/>
      <c r="B172" s="776"/>
      <c r="C172" s="661"/>
      <c r="D172" s="768"/>
      <c r="E172" s="782"/>
      <c r="F172" s="69"/>
      <c r="G172" s="107"/>
    </row>
    <row r="173" spans="1:7" x14ac:dyDescent="0.3">
      <c r="A173" s="773"/>
      <c r="B173" s="776"/>
      <c r="C173" s="661"/>
      <c r="D173" s="768"/>
      <c r="E173" s="769"/>
      <c r="F173" s="69"/>
      <c r="G173" s="107"/>
    </row>
    <row r="174" spans="1:7" x14ac:dyDescent="0.3">
      <c r="A174" s="773"/>
      <c r="B174" s="776"/>
      <c r="C174" s="802"/>
      <c r="D174" s="768"/>
      <c r="E174" s="769"/>
      <c r="F174" s="69"/>
      <c r="G174" s="107"/>
    </row>
    <row r="175" spans="1:7" x14ac:dyDescent="0.3">
      <c r="A175" s="791" t="s">
        <v>326</v>
      </c>
      <c r="B175" s="792"/>
      <c r="C175" s="792"/>
      <c r="D175" s="793"/>
      <c r="E175" s="793"/>
      <c r="F175" s="691"/>
      <c r="G175" s="794"/>
    </row>
    <row r="176" spans="1:7" x14ac:dyDescent="0.3">
      <c r="B176" s="31"/>
      <c r="C176" s="30"/>
      <c r="D176" s="572"/>
      <c r="E176" s="572"/>
      <c r="F176" s="764"/>
    </row>
    <row r="177" spans="1:17" x14ac:dyDescent="0.3">
      <c r="B177" s="31"/>
      <c r="C177" s="93"/>
      <c r="D177" s="93"/>
      <c r="E177" s="93"/>
      <c r="F177" s="93"/>
      <c r="G177" s="93" t="str">
        <f>+G119</f>
        <v xml:space="preserve">CONTRACT NUMBER:  JW14455 </v>
      </c>
    </row>
    <row r="178" spans="1:17" x14ac:dyDescent="0.3">
      <c r="B178" s="31"/>
      <c r="C178" s="93"/>
      <c r="D178" s="93"/>
      <c r="E178" s="93"/>
      <c r="F178" s="93"/>
      <c r="G178" s="93" t="str">
        <f>+G120</f>
        <v>DIEPSLOOT SEWAGE AQUEDUCT:  BILL No 3 (BRIDGE 3)</v>
      </c>
    </row>
    <row r="179" spans="1:17" x14ac:dyDescent="0.3">
      <c r="B179" s="31"/>
      <c r="D179" s="765"/>
      <c r="E179" s="765"/>
      <c r="F179" s="765"/>
      <c r="G179" s="765" t="s">
        <v>327</v>
      </c>
    </row>
    <row r="180" spans="1:17" x14ac:dyDescent="0.3">
      <c r="A180" s="32" t="s">
        <v>24</v>
      </c>
      <c r="B180" s="32" t="s">
        <v>0</v>
      </c>
      <c r="C180" s="32" t="s">
        <v>9</v>
      </c>
      <c r="D180" s="20" t="s">
        <v>1</v>
      </c>
      <c r="E180" s="33" t="s">
        <v>2</v>
      </c>
      <c r="F180" s="61" t="s">
        <v>25</v>
      </c>
      <c r="G180" s="117" t="s">
        <v>183</v>
      </c>
    </row>
    <row r="181" spans="1:17" x14ac:dyDescent="0.3">
      <c r="A181" s="34" t="s">
        <v>3</v>
      </c>
      <c r="B181" s="34" t="s">
        <v>184</v>
      </c>
      <c r="C181" s="34"/>
      <c r="D181" s="35"/>
      <c r="E181" s="36"/>
      <c r="F181" s="62"/>
      <c r="G181" s="94"/>
    </row>
    <row r="182" spans="1:17" x14ac:dyDescent="0.3">
      <c r="A182" s="766" t="s">
        <v>328</v>
      </c>
      <c r="B182" s="767" t="s">
        <v>329</v>
      </c>
      <c r="C182" s="766" t="s">
        <v>327</v>
      </c>
      <c r="D182" s="768"/>
      <c r="E182" s="769"/>
      <c r="F182" s="69"/>
      <c r="G182" s="770"/>
    </row>
    <row r="183" spans="1:17" x14ac:dyDescent="0.3">
      <c r="A183" s="771"/>
      <c r="B183" s="767"/>
      <c r="C183" s="771"/>
      <c r="D183" s="768"/>
      <c r="E183" s="769"/>
      <c r="F183" s="69"/>
      <c r="G183" s="107"/>
    </row>
    <row r="184" spans="1:17" x14ac:dyDescent="0.3">
      <c r="A184" s="772">
        <v>3.1</v>
      </c>
      <c r="B184" s="767"/>
      <c r="C184" s="771" t="s">
        <v>330</v>
      </c>
      <c r="D184" s="768"/>
      <c r="E184" s="769"/>
      <c r="F184" s="69"/>
      <c r="G184" s="107"/>
    </row>
    <row r="185" spans="1:17" x14ac:dyDescent="0.3">
      <c r="A185" s="773"/>
      <c r="B185" s="767"/>
      <c r="C185" s="771"/>
      <c r="D185" s="768"/>
      <c r="E185" s="769"/>
      <c r="F185" s="69"/>
      <c r="G185" s="107"/>
    </row>
    <row r="186" spans="1:17" x14ac:dyDescent="0.3">
      <c r="A186" s="773"/>
      <c r="B186" s="11" t="s">
        <v>245</v>
      </c>
      <c r="C186" s="661" t="s">
        <v>331</v>
      </c>
      <c r="D186" s="768"/>
      <c r="E186" s="769"/>
      <c r="F186" s="69"/>
      <c r="G186" s="107"/>
      <c r="L186" s="1009"/>
      <c r="M186" s="1009"/>
      <c r="N186" s="1009"/>
      <c r="O186" s="1009"/>
      <c r="P186" s="1009"/>
      <c r="Q186" s="1009"/>
    </row>
    <row r="187" spans="1:17" x14ac:dyDescent="0.3">
      <c r="A187" s="773"/>
      <c r="B187" s="11"/>
      <c r="C187" s="661"/>
      <c r="D187" s="768"/>
      <c r="E187" s="769"/>
      <c r="F187" s="69"/>
      <c r="G187" s="107"/>
      <c r="L187" s="818"/>
      <c r="M187" s="818"/>
      <c r="N187" s="819"/>
      <c r="O187" s="819"/>
      <c r="P187" s="819"/>
      <c r="Q187" s="819"/>
    </row>
    <row r="188" spans="1:17" x14ac:dyDescent="0.3">
      <c r="A188" s="773" t="s">
        <v>332</v>
      </c>
      <c r="B188" s="767"/>
      <c r="C188" s="820" t="s">
        <v>333</v>
      </c>
      <c r="D188" s="768" t="s">
        <v>266</v>
      </c>
      <c r="E188" s="782">
        <v>100</v>
      </c>
      <c r="F188" s="69"/>
      <c r="G188" s="782"/>
      <c r="L188" s="819"/>
      <c r="M188" s="819"/>
      <c r="N188" s="819"/>
      <c r="O188" s="819"/>
      <c r="P188" s="819"/>
      <c r="Q188" s="819"/>
    </row>
    <row r="189" spans="1:17" x14ac:dyDescent="0.3">
      <c r="A189" s="773"/>
      <c r="B189" s="767"/>
      <c r="C189" s="820"/>
      <c r="D189" s="768"/>
      <c r="E189" s="769"/>
      <c r="F189" s="69"/>
      <c r="G189" s="769"/>
      <c r="L189" s="821"/>
      <c r="M189" s="821"/>
      <c r="N189" s="821"/>
      <c r="O189" s="821"/>
      <c r="Q189" s="822"/>
    </row>
    <row r="190" spans="1:17" x14ac:dyDescent="0.3">
      <c r="A190" s="773" t="s">
        <v>334</v>
      </c>
      <c r="B190" s="781"/>
      <c r="C190" s="778" t="s">
        <v>335</v>
      </c>
      <c r="D190" s="768" t="s">
        <v>266</v>
      </c>
      <c r="E190" s="782">
        <v>100</v>
      </c>
      <c r="F190" s="69"/>
      <c r="G190" s="782"/>
      <c r="L190" s="821"/>
      <c r="M190" s="821"/>
      <c r="N190" s="821"/>
      <c r="O190" s="821"/>
      <c r="Q190" s="822"/>
    </row>
    <row r="191" spans="1:17" x14ac:dyDescent="0.3">
      <c r="A191" s="773"/>
      <c r="B191" s="779"/>
      <c r="C191" s="775"/>
      <c r="D191" s="768"/>
      <c r="E191" s="769"/>
      <c r="F191" s="69"/>
      <c r="G191" s="107"/>
      <c r="L191" s="821"/>
      <c r="M191" s="821"/>
      <c r="N191" s="821"/>
      <c r="O191" s="821"/>
      <c r="Q191" s="822"/>
    </row>
    <row r="192" spans="1:17" x14ac:dyDescent="0.3">
      <c r="A192" s="773"/>
      <c r="B192" s="779" t="s">
        <v>249</v>
      </c>
      <c r="C192" s="802" t="s">
        <v>336</v>
      </c>
      <c r="D192" s="768"/>
      <c r="E192" s="769"/>
      <c r="F192" s="69"/>
      <c r="G192" s="107"/>
      <c r="L192" s="821"/>
      <c r="M192" s="821"/>
      <c r="N192" s="821"/>
      <c r="O192" s="821"/>
      <c r="Q192" s="822"/>
    </row>
    <row r="193" spans="1:17" x14ac:dyDescent="0.3">
      <c r="A193" s="773"/>
      <c r="B193" s="779"/>
      <c r="C193" s="802"/>
      <c r="D193" s="768"/>
      <c r="E193" s="769"/>
      <c r="F193" s="69"/>
      <c r="G193" s="107"/>
      <c r="L193" s="823"/>
      <c r="Q193" s="824"/>
    </row>
    <row r="194" spans="1:17" x14ac:dyDescent="0.3">
      <c r="A194" s="773"/>
      <c r="B194" s="779" t="s">
        <v>337</v>
      </c>
      <c r="C194" s="802" t="s">
        <v>338</v>
      </c>
      <c r="D194" s="768"/>
      <c r="E194" s="769"/>
      <c r="F194" s="69"/>
      <c r="G194" s="107"/>
    </row>
    <row r="195" spans="1:17" x14ac:dyDescent="0.3">
      <c r="A195" s="773"/>
      <c r="B195" s="779"/>
      <c r="C195" s="802"/>
      <c r="D195" s="768"/>
      <c r="E195" s="769"/>
      <c r="F195" s="69"/>
      <c r="G195" s="107"/>
      <c r="L195" s="1009"/>
      <c r="M195" s="1009"/>
      <c r="N195" s="1009"/>
      <c r="O195" s="1009"/>
      <c r="P195" s="1009"/>
      <c r="Q195" s="1009"/>
    </row>
    <row r="196" spans="1:17" x14ac:dyDescent="0.3">
      <c r="A196" s="773" t="s">
        <v>339</v>
      </c>
      <c r="B196" s="779"/>
      <c r="C196" s="802" t="s">
        <v>333</v>
      </c>
      <c r="D196" s="768" t="s">
        <v>266</v>
      </c>
      <c r="E196" s="782">
        <v>50</v>
      </c>
      <c r="F196" s="69"/>
      <c r="G196" s="782"/>
      <c r="L196" s="818"/>
      <c r="M196" s="818"/>
      <c r="N196" s="819"/>
      <c r="O196" s="819"/>
      <c r="P196" s="819"/>
      <c r="Q196" s="819"/>
    </row>
    <row r="197" spans="1:17" x14ac:dyDescent="0.3">
      <c r="A197" s="773"/>
      <c r="B197" s="779"/>
      <c r="C197" s="802"/>
      <c r="D197" s="768"/>
      <c r="E197" s="782"/>
      <c r="F197" s="69"/>
      <c r="G197" s="769"/>
      <c r="L197" s="819"/>
      <c r="M197" s="819"/>
      <c r="N197" s="819"/>
      <c r="O197" s="819"/>
      <c r="P197" s="819"/>
      <c r="Q197" s="819"/>
    </row>
    <row r="198" spans="1:17" x14ac:dyDescent="0.3">
      <c r="A198" s="773"/>
      <c r="B198" s="779"/>
      <c r="C198" s="775" t="s">
        <v>335</v>
      </c>
      <c r="D198" s="768" t="s">
        <v>266</v>
      </c>
      <c r="E198" s="782">
        <v>50</v>
      </c>
      <c r="F198" s="69"/>
      <c r="G198" s="782"/>
      <c r="L198" s="821"/>
      <c r="M198" s="821"/>
      <c r="N198" s="821"/>
      <c r="O198" s="821"/>
      <c r="Q198" s="822"/>
    </row>
    <row r="199" spans="1:17" x14ac:dyDescent="0.3">
      <c r="A199" s="773"/>
      <c r="B199" s="779"/>
      <c r="C199" s="802"/>
      <c r="D199" s="768"/>
      <c r="E199" s="782"/>
      <c r="F199" s="69"/>
      <c r="G199" s="107"/>
      <c r="L199" s="821"/>
      <c r="M199" s="821"/>
      <c r="N199" s="821"/>
      <c r="O199" s="821"/>
      <c r="Q199" s="822"/>
    </row>
    <row r="200" spans="1:17" x14ac:dyDescent="0.3">
      <c r="A200" s="773"/>
      <c r="B200" s="779" t="s">
        <v>340</v>
      </c>
      <c r="C200" s="802" t="s">
        <v>341</v>
      </c>
      <c r="D200" s="768"/>
      <c r="E200" s="769"/>
      <c r="F200" s="69"/>
      <c r="G200" s="107"/>
      <c r="L200" s="821"/>
      <c r="M200" s="821"/>
      <c r="N200" s="821"/>
      <c r="O200" s="821"/>
      <c r="Q200" s="822"/>
    </row>
    <row r="201" spans="1:17" x14ac:dyDescent="0.3">
      <c r="A201" s="773"/>
      <c r="B201" s="779"/>
      <c r="C201" s="802"/>
      <c r="D201" s="768"/>
      <c r="E201" s="769"/>
      <c r="F201" s="69"/>
      <c r="G201" s="107"/>
      <c r="L201" s="821"/>
      <c r="M201" s="821"/>
      <c r="N201" s="821"/>
      <c r="O201" s="821"/>
      <c r="Q201" s="822"/>
    </row>
    <row r="202" spans="1:17" x14ac:dyDescent="0.3">
      <c r="A202" s="773" t="s">
        <v>342</v>
      </c>
      <c r="B202" s="779"/>
      <c r="C202" s="825" t="s">
        <v>333</v>
      </c>
      <c r="D202" s="768" t="s">
        <v>266</v>
      </c>
      <c r="E202" s="782">
        <v>1750</v>
      </c>
      <c r="F202" s="69"/>
      <c r="G202" s="782"/>
      <c r="Q202" s="824"/>
    </row>
    <row r="203" spans="1:17" x14ac:dyDescent="0.3">
      <c r="A203" s="773"/>
      <c r="B203" s="779"/>
      <c r="C203" s="825"/>
      <c r="D203" s="768"/>
      <c r="E203" s="782"/>
      <c r="F203" s="69"/>
      <c r="G203" s="782"/>
    </row>
    <row r="204" spans="1:17" x14ac:dyDescent="0.3">
      <c r="A204" s="773"/>
      <c r="B204" s="779"/>
      <c r="C204" s="778" t="s">
        <v>335</v>
      </c>
      <c r="D204" s="768" t="s">
        <v>266</v>
      </c>
      <c r="E204" s="782">
        <v>1965</v>
      </c>
      <c r="F204" s="69"/>
      <c r="G204" s="782"/>
    </row>
    <row r="205" spans="1:17" x14ac:dyDescent="0.3">
      <c r="A205" s="773"/>
      <c r="B205" s="779"/>
      <c r="C205" s="802"/>
      <c r="D205" s="768"/>
      <c r="E205" s="769"/>
      <c r="F205" s="69"/>
      <c r="G205" s="107"/>
    </row>
    <row r="206" spans="1:17" x14ac:dyDescent="0.3">
      <c r="A206" s="771" t="s">
        <v>343</v>
      </c>
      <c r="B206" s="826" t="s">
        <v>344</v>
      </c>
      <c r="C206" s="771" t="s">
        <v>345</v>
      </c>
      <c r="D206" s="768"/>
      <c r="E206" s="769"/>
      <c r="F206" s="69"/>
      <c r="G206" s="107"/>
    </row>
    <row r="207" spans="1:17" x14ac:dyDescent="0.3">
      <c r="A207" s="773"/>
      <c r="B207" s="779"/>
      <c r="C207" s="775"/>
      <c r="D207" s="768"/>
      <c r="E207" s="769"/>
      <c r="F207" s="69"/>
      <c r="G207" s="107"/>
    </row>
    <row r="208" spans="1:17" ht="27" x14ac:dyDescent="0.3">
      <c r="A208" s="773"/>
      <c r="B208" s="662" t="s">
        <v>346</v>
      </c>
      <c r="C208" s="802" t="s">
        <v>347</v>
      </c>
      <c r="D208" s="768"/>
      <c r="E208" s="769"/>
      <c r="F208" s="69"/>
      <c r="G208" s="107"/>
    </row>
    <row r="209" spans="1:7" x14ac:dyDescent="0.3">
      <c r="A209" s="773"/>
      <c r="B209" s="662"/>
      <c r="C209" s="802"/>
      <c r="D209" s="768"/>
      <c r="E209" s="769"/>
      <c r="F209" s="69"/>
      <c r="G209" s="107"/>
    </row>
    <row r="210" spans="1:7" x14ac:dyDescent="0.3">
      <c r="A210" s="773" t="s">
        <v>348</v>
      </c>
      <c r="B210" s="827"/>
      <c r="C210" s="775" t="s">
        <v>349</v>
      </c>
      <c r="D210" s="768" t="s">
        <v>8</v>
      </c>
      <c r="E210" s="782">
        <v>929</v>
      </c>
      <c r="F210" s="69"/>
      <c r="G210" s="106"/>
    </row>
    <row r="211" spans="1:7" x14ac:dyDescent="0.3">
      <c r="A211" s="773"/>
      <c r="B211" s="827"/>
      <c r="C211" s="775"/>
      <c r="D211" s="768"/>
      <c r="E211" s="769"/>
      <c r="F211" s="69"/>
      <c r="G211" s="107"/>
    </row>
    <row r="212" spans="1:7" ht="26.4" x14ac:dyDescent="0.3">
      <c r="A212" s="773" t="s">
        <v>350</v>
      </c>
      <c r="B212" s="15" t="s">
        <v>245</v>
      </c>
      <c r="C212" s="777" t="s">
        <v>351</v>
      </c>
      <c r="D212" s="768" t="s">
        <v>8</v>
      </c>
      <c r="E212" s="782">
        <v>375</v>
      </c>
      <c r="F212" s="69"/>
      <c r="G212" s="782"/>
    </row>
    <row r="213" spans="1:7" x14ac:dyDescent="0.3">
      <c r="A213" s="773"/>
      <c r="B213" s="827"/>
      <c r="C213" s="775"/>
      <c r="D213" s="768"/>
      <c r="E213" s="782"/>
      <c r="F213" s="69"/>
      <c r="G213" s="107"/>
    </row>
    <row r="214" spans="1:7" x14ac:dyDescent="0.3">
      <c r="A214" s="773"/>
      <c r="B214" s="662" t="s">
        <v>352</v>
      </c>
      <c r="C214" s="773" t="s">
        <v>353</v>
      </c>
      <c r="D214" s="768"/>
      <c r="E214" s="782"/>
      <c r="F214" s="69"/>
      <c r="G214" s="107"/>
    </row>
    <row r="215" spans="1:7" x14ac:dyDescent="0.3">
      <c r="A215" s="773"/>
      <c r="B215" s="15"/>
      <c r="C215" s="773"/>
      <c r="D215" s="768"/>
      <c r="E215" s="782"/>
      <c r="F215" s="69"/>
      <c r="G215" s="107"/>
    </row>
    <row r="216" spans="1:7" ht="26.4" x14ac:dyDescent="0.3">
      <c r="A216" s="773" t="s">
        <v>354</v>
      </c>
      <c r="B216" s="15"/>
      <c r="C216" s="661" t="s">
        <v>355</v>
      </c>
      <c r="D216" s="768" t="s">
        <v>252</v>
      </c>
      <c r="E216" s="782">
        <v>4</v>
      </c>
      <c r="F216" s="70"/>
      <c r="G216" s="106"/>
    </row>
    <row r="217" spans="1:7" x14ac:dyDescent="0.3">
      <c r="A217" s="773"/>
      <c r="B217" s="15"/>
      <c r="C217" s="773"/>
      <c r="D217" s="768"/>
      <c r="E217" s="782"/>
      <c r="F217" s="70"/>
      <c r="G217" s="107"/>
    </row>
    <row r="218" spans="1:7" ht="26.4" x14ac:dyDescent="0.3">
      <c r="A218" s="773" t="s">
        <v>356</v>
      </c>
      <c r="B218" s="15"/>
      <c r="C218" s="661" t="s">
        <v>357</v>
      </c>
      <c r="D218" s="768" t="s">
        <v>252</v>
      </c>
      <c r="E218" s="782">
        <v>5</v>
      </c>
      <c r="F218" s="70"/>
      <c r="G218" s="107"/>
    </row>
    <row r="219" spans="1:7" x14ac:dyDescent="0.3">
      <c r="A219" s="773"/>
      <c r="B219" s="15"/>
      <c r="C219" s="661"/>
      <c r="D219" s="768"/>
      <c r="E219" s="782"/>
      <c r="F219" s="70"/>
      <c r="G219" s="107"/>
    </row>
    <row r="220" spans="1:7" ht="26.4" x14ac:dyDescent="0.3">
      <c r="A220" s="773" t="s">
        <v>358</v>
      </c>
      <c r="B220" s="15"/>
      <c r="C220" s="661" t="s">
        <v>359</v>
      </c>
      <c r="D220" s="768" t="s">
        <v>252</v>
      </c>
      <c r="E220" s="782"/>
      <c r="F220" s="70"/>
      <c r="G220" s="107" t="s">
        <v>259</v>
      </c>
    </row>
    <row r="221" spans="1:7" x14ac:dyDescent="0.3">
      <c r="A221" s="773"/>
      <c r="B221" s="15"/>
      <c r="C221" s="661"/>
      <c r="D221" s="768"/>
      <c r="E221" s="782"/>
      <c r="F221" s="69"/>
      <c r="G221" s="107"/>
    </row>
    <row r="222" spans="1:7" ht="39.6" x14ac:dyDescent="0.3">
      <c r="A222" s="773" t="s">
        <v>360</v>
      </c>
      <c r="B222" s="15"/>
      <c r="C222" s="661" t="s">
        <v>1176</v>
      </c>
      <c r="D222" s="768" t="s">
        <v>252</v>
      </c>
      <c r="E222" s="782">
        <v>1</v>
      </c>
      <c r="F222" s="69"/>
      <c r="G222" s="106"/>
    </row>
    <row r="223" spans="1:7" x14ac:dyDescent="0.3">
      <c r="A223" s="773"/>
      <c r="B223" s="15"/>
      <c r="C223" s="661"/>
      <c r="D223" s="768"/>
      <c r="E223" s="782"/>
      <c r="F223" s="69"/>
      <c r="G223" s="107"/>
    </row>
    <row r="224" spans="1:7" ht="39.6" x14ac:dyDescent="0.3">
      <c r="A224" s="773" t="s">
        <v>362</v>
      </c>
      <c r="B224" s="15"/>
      <c r="C224" s="661" t="s">
        <v>1177</v>
      </c>
      <c r="D224" s="768" t="s">
        <v>252</v>
      </c>
      <c r="E224" s="782">
        <v>2</v>
      </c>
      <c r="F224" s="69"/>
      <c r="G224" s="106"/>
    </row>
    <row r="225" spans="1:7" x14ac:dyDescent="0.3">
      <c r="A225" s="773"/>
      <c r="B225" s="15"/>
      <c r="C225" s="661"/>
      <c r="D225" s="768"/>
      <c r="E225" s="782"/>
      <c r="F225" s="69"/>
      <c r="G225" s="107"/>
    </row>
    <row r="226" spans="1:7" ht="52.8" x14ac:dyDescent="0.3">
      <c r="A226" s="773" t="s">
        <v>364</v>
      </c>
      <c r="B226" s="15"/>
      <c r="C226" s="661" t="s">
        <v>1178</v>
      </c>
      <c r="D226" s="768" t="s">
        <v>252</v>
      </c>
      <c r="E226" s="782">
        <v>2</v>
      </c>
      <c r="F226" s="69"/>
      <c r="G226" s="106"/>
    </row>
    <row r="227" spans="1:7" x14ac:dyDescent="0.3">
      <c r="A227" s="828"/>
      <c r="B227" s="15"/>
      <c r="C227" s="661"/>
      <c r="D227" s="768"/>
      <c r="E227" s="782"/>
      <c r="F227" s="69"/>
      <c r="G227" s="107"/>
    </row>
    <row r="228" spans="1:7" ht="26.4" x14ac:dyDescent="0.3">
      <c r="A228" s="828"/>
      <c r="B228" s="15" t="s">
        <v>249</v>
      </c>
      <c r="C228" s="829" t="s">
        <v>366</v>
      </c>
      <c r="D228" s="776"/>
      <c r="E228" s="776"/>
      <c r="F228" s="827"/>
      <c r="G228" s="107"/>
    </row>
    <row r="229" spans="1:7" x14ac:dyDescent="0.3">
      <c r="A229" s="773"/>
      <c r="B229" s="776"/>
      <c r="C229" s="661"/>
      <c r="D229" s="776"/>
      <c r="E229" s="830"/>
      <c r="F229" s="69"/>
      <c r="G229" s="107"/>
    </row>
    <row r="230" spans="1:7" x14ac:dyDescent="0.3">
      <c r="A230" s="791" t="s">
        <v>295</v>
      </c>
      <c r="B230" s="792"/>
      <c r="C230" s="792"/>
      <c r="D230" s="793"/>
      <c r="E230" s="793"/>
      <c r="F230" s="831"/>
      <c r="G230" s="794"/>
    </row>
    <row r="231" spans="1:7" x14ac:dyDescent="0.3">
      <c r="A231" s="26"/>
      <c r="B231" s="572"/>
      <c r="C231" s="469"/>
      <c r="D231" s="572"/>
      <c r="E231" s="832"/>
      <c r="F231" s="764"/>
    </row>
    <row r="232" spans="1:7" x14ac:dyDescent="0.3">
      <c r="A232" s="26"/>
      <c r="B232" s="572"/>
      <c r="C232" s="93"/>
      <c r="D232" s="93"/>
      <c r="E232" s="93"/>
      <c r="F232" s="93"/>
      <c r="G232" s="93" t="str">
        <f>+G177</f>
        <v xml:space="preserve">CONTRACT NUMBER:  JW14455 </v>
      </c>
    </row>
    <row r="233" spans="1:7" x14ac:dyDescent="0.3">
      <c r="A233" s="26"/>
      <c r="B233" s="572"/>
      <c r="C233" s="473"/>
      <c r="D233" s="473"/>
      <c r="E233" s="473"/>
      <c r="F233" s="473"/>
      <c r="G233" s="93" t="str">
        <f t="shared" ref="G233:G234" si="0">+G178</f>
        <v>DIEPSLOOT SEWAGE AQUEDUCT:  BILL No 3 (BRIDGE 3)</v>
      </c>
    </row>
    <row r="234" spans="1:7" x14ac:dyDescent="0.3">
      <c r="A234" s="26"/>
      <c r="B234" s="572"/>
      <c r="C234" s="833"/>
      <c r="D234" s="833"/>
      <c r="E234" s="833"/>
      <c r="F234" s="833"/>
      <c r="G234" s="93" t="str">
        <f t="shared" si="0"/>
        <v>SECTION 3: MEDIUM PRESSURE PIPELINE</v>
      </c>
    </row>
    <row r="235" spans="1:7" x14ac:dyDescent="0.3">
      <c r="A235" s="32" t="s">
        <v>24</v>
      </c>
      <c r="B235" s="32" t="s">
        <v>0</v>
      </c>
      <c r="C235" s="32" t="s">
        <v>9</v>
      </c>
      <c r="D235" s="20" t="s">
        <v>1</v>
      </c>
      <c r="E235" s="33" t="s">
        <v>2</v>
      </c>
      <c r="F235" s="61" t="s">
        <v>25</v>
      </c>
      <c r="G235" s="117" t="s">
        <v>183</v>
      </c>
    </row>
    <row r="236" spans="1:7" x14ac:dyDescent="0.3">
      <c r="A236" s="34" t="s">
        <v>3</v>
      </c>
      <c r="B236" s="34" t="s">
        <v>184</v>
      </c>
      <c r="C236" s="34"/>
      <c r="D236" s="35"/>
      <c r="E236" s="36"/>
      <c r="F236" s="62"/>
      <c r="G236" s="94"/>
    </row>
    <row r="237" spans="1:7" x14ac:dyDescent="0.3">
      <c r="A237" s="791" t="s">
        <v>296</v>
      </c>
      <c r="B237" s="792"/>
      <c r="C237" s="792"/>
      <c r="D237" s="792"/>
      <c r="E237" s="792"/>
      <c r="F237" s="795"/>
      <c r="G237" s="794"/>
    </row>
    <row r="238" spans="1:7" x14ac:dyDescent="0.3">
      <c r="A238" s="773"/>
      <c r="B238" s="776"/>
      <c r="C238" s="661"/>
      <c r="D238" s="768"/>
      <c r="E238" s="832"/>
      <c r="F238" s="834"/>
      <c r="G238" s="107"/>
    </row>
    <row r="239" spans="1:7" x14ac:dyDescent="0.3">
      <c r="A239" s="828" t="s">
        <v>367</v>
      </c>
      <c r="B239" s="790"/>
      <c r="C239" s="829" t="s">
        <v>368</v>
      </c>
      <c r="D239" s="776" t="s">
        <v>252</v>
      </c>
      <c r="E239" s="776">
        <v>1</v>
      </c>
      <c r="F239" s="812"/>
      <c r="G239" s="107"/>
    </row>
    <row r="240" spans="1:7" x14ac:dyDescent="0.3">
      <c r="A240" s="813"/>
      <c r="B240" s="776"/>
      <c r="C240" s="829"/>
      <c r="D240" s="776"/>
      <c r="E240" s="776"/>
      <c r="F240" s="812"/>
      <c r="G240" s="107"/>
    </row>
    <row r="241" spans="1:7" x14ac:dyDescent="0.3">
      <c r="A241" s="828" t="s">
        <v>369</v>
      </c>
      <c r="B241" s="776"/>
      <c r="C241" s="829" t="s">
        <v>370</v>
      </c>
      <c r="D241" s="776" t="s">
        <v>252</v>
      </c>
      <c r="E241" s="776">
        <v>2</v>
      </c>
      <c r="F241" s="812"/>
      <c r="G241" s="107"/>
    </row>
    <row r="242" spans="1:7" x14ac:dyDescent="0.3">
      <c r="A242" s="813"/>
      <c r="B242" s="776"/>
      <c r="C242" s="829"/>
      <c r="D242" s="776"/>
      <c r="E242" s="776"/>
      <c r="F242" s="812"/>
      <c r="G242" s="107"/>
    </row>
    <row r="243" spans="1:7" x14ac:dyDescent="0.3">
      <c r="A243" s="828" t="s">
        <v>371</v>
      </c>
      <c r="B243" s="776"/>
      <c r="C243" s="829" t="s">
        <v>372</v>
      </c>
      <c r="D243" s="776" t="s">
        <v>252</v>
      </c>
      <c r="E243" s="776">
        <v>1</v>
      </c>
      <c r="F243" s="812"/>
      <c r="G243" s="107"/>
    </row>
    <row r="244" spans="1:7" x14ac:dyDescent="0.3">
      <c r="A244" s="828"/>
      <c r="B244" s="776"/>
      <c r="C244" s="829"/>
      <c r="D244" s="776"/>
      <c r="E244" s="776"/>
      <c r="F244" s="812"/>
      <c r="G244" s="107"/>
    </row>
    <row r="245" spans="1:7" x14ac:dyDescent="0.3">
      <c r="A245" s="828" t="s">
        <v>373</v>
      </c>
      <c r="B245" s="776"/>
      <c r="C245" s="829" t="s">
        <v>374</v>
      </c>
      <c r="D245" s="776" t="s">
        <v>252</v>
      </c>
      <c r="E245" s="776">
        <v>1</v>
      </c>
      <c r="F245" s="812"/>
      <c r="G245" s="107"/>
    </row>
    <row r="246" spans="1:7" x14ac:dyDescent="0.3">
      <c r="A246" s="828"/>
      <c r="B246" s="776"/>
      <c r="C246" s="829"/>
      <c r="D246" s="776"/>
      <c r="E246" s="776"/>
      <c r="F246" s="812"/>
      <c r="G246" s="107"/>
    </row>
    <row r="247" spans="1:7" ht="39.6" x14ac:dyDescent="0.3">
      <c r="A247" s="828" t="s">
        <v>375</v>
      </c>
      <c r="B247" s="662"/>
      <c r="C247" s="661" t="s">
        <v>1179</v>
      </c>
      <c r="D247" s="11" t="s">
        <v>6</v>
      </c>
      <c r="E247" s="835">
        <v>1</v>
      </c>
      <c r="F247" s="69"/>
      <c r="G247" s="107"/>
    </row>
    <row r="248" spans="1:7" x14ac:dyDescent="0.3">
      <c r="A248" s="813"/>
      <c r="B248" s="662"/>
      <c r="C248" s="661"/>
      <c r="D248" s="12"/>
      <c r="E248" s="836"/>
      <c r="F248" s="69"/>
      <c r="G248" s="107"/>
    </row>
    <row r="249" spans="1:7" x14ac:dyDescent="0.3">
      <c r="A249" s="837">
        <v>3.3</v>
      </c>
      <c r="B249" s="803" t="s">
        <v>377</v>
      </c>
      <c r="C249" s="838" t="s">
        <v>1180</v>
      </c>
      <c r="D249" s="827"/>
      <c r="E249" s="780"/>
      <c r="F249" s="69"/>
      <c r="G249" s="107"/>
    </row>
    <row r="250" spans="1:7" x14ac:dyDescent="0.3">
      <c r="A250" s="803"/>
      <c r="B250" s="839"/>
      <c r="C250" s="803"/>
      <c r="D250" s="827"/>
      <c r="E250" s="780"/>
      <c r="F250" s="69"/>
      <c r="G250" s="107"/>
    </row>
    <row r="251" spans="1:7" x14ac:dyDescent="0.3">
      <c r="A251" s="803" t="s">
        <v>379</v>
      </c>
      <c r="B251" s="839"/>
      <c r="C251" s="840" t="s">
        <v>1024</v>
      </c>
      <c r="D251" s="4" t="s">
        <v>266</v>
      </c>
      <c r="E251" s="841">
        <v>85</v>
      </c>
      <c r="F251" s="69"/>
      <c r="G251" s="107"/>
    </row>
    <row r="252" spans="1:7" x14ac:dyDescent="0.3">
      <c r="A252" s="839"/>
      <c r="B252" s="839"/>
      <c r="C252" s="840"/>
      <c r="D252" s="4"/>
      <c r="E252" s="56"/>
      <c r="F252" s="69"/>
      <c r="G252" s="107"/>
    </row>
    <row r="253" spans="1:7" ht="27" x14ac:dyDescent="0.3">
      <c r="A253" s="839"/>
      <c r="B253" s="839"/>
      <c r="C253" s="842" t="s">
        <v>1181</v>
      </c>
      <c r="D253" s="4" t="s">
        <v>266</v>
      </c>
      <c r="E253" s="841">
        <v>15</v>
      </c>
      <c r="F253" s="69"/>
      <c r="G253" s="107"/>
    </row>
    <row r="254" spans="1:7" x14ac:dyDescent="0.3">
      <c r="A254" s="773"/>
      <c r="B254" s="776"/>
      <c r="C254" s="661"/>
      <c r="D254" s="768"/>
      <c r="E254" s="782"/>
      <c r="F254" s="69"/>
      <c r="G254" s="107"/>
    </row>
    <row r="255" spans="1:7" ht="28.8" x14ac:dyDescent="0.3">
      <c r="A255" s="843" t="s">
        <v>382</v>
      </c>
      <c r="B255" s="247" t="s">
        <v>383</v>
      </c>
      <c r="C255" s="842" t="s">
        <v>384</v>
      </c>
      <c r="D255" s="4" t="s">
        <v>385</v>
      </c>
      <c r="E255" s="56">
        <v>100</v>
      </c>
      <c r="F255" s="844"/>
      <c r="G255" s="841"/>
    </row>
    <row r="256" spans="1:7" x14ac:dyDescent="0.3">
      <c r="A256" s="843"/>
      <c r="B256" s="639"/>
      <c r="C256" s="842"/>
      <c r="D256" s="4"/>
      <c r="E256" s="56"/>
      <c r="F256" s="844"/>
      <c r="G256" s="841"/>
    </row>
    <row r="257" spans="1:7" x14ac:dyDescent="0.3">
      <c r="A257" s="843"/>
      <c r="B257" s="40" t="s">
        <v>4</v>
      </c>
      <c r="C257" s="661" t="s">
        <v>386</v>
      </c>
      <c r="D257" s="4"/>
      <c r="E257" s="56"/>
      <c r="F257" s="844"/>
      <c r="G257" s="841"/>
    </row>
    <row r="258" spans="1:7" x14ac:dyDescent="0.3">
      <c r="A258" s="843"/>
      <c r="B258" s="729"/>
      <c r="C258" s="661"/>
      <c r="D258" s="4"/>
      <c r="E258" s="56"/>
      <c r="F258" s="844"/>
      <c r="G258" s="841"/>
    </row>
    <row r="259" spans="1:7" x14ac:dyDescent="0.3">
      <c r="A259" s="839" t="s">
        <v>387</v>
      </c>
      <c r="B259" s="839"/>
      <c r="C259" s="17" t="s">
        <v>388</v>
      </c>
      <c r="D259" s="768" t="s">
        <v>389</v>
      </c>
      <c r="E259" s="56">
        <v>825</v>
      </c>
      <c r="F259" s="844"/>
      <c r="G259" s="107"/>
    </row>
    <row r="260" spans="1:7" x14ac:dyDescent="0.3">
      <c r="A260" s="839"/>
      <c r="B260" s="839"/>
      <c r="C260" s="17"/>
      <c r="D260" s="768"/>
      <c r="E260" s="56"/>
      <c r="F260" s="844"/>
      <c r="G260" s="107"/>
    </row>
    <row r="261" spans="1:7" x14ac:dyDescent="0.3">
      <c r="A261" s="839">
        <v>3.4</v>
      </c>
      <c r="B261" s="803"/>
      <c r="C261" s="845" t="s">
        <v>391</v>
      </c>
      <c r="D261" s="4"/>
      <c r="E261" s="846"/>
      <c r="F261" s="844"/>
      <c r="G261" s="107"/>
    </row>
    <row r="262" spans="1:7" x14ac:dyDescent="0.3">
      <c r="A262" s="771"/>
      <c r="B262" s="813"/>
      <c r="C262" s="845"/>
      <c r="D262" s="768"/>
      <c r="E262" s="782"/>
      <c r="F262" s="69"/>
      <c r="G262" s="107"/>
    </row>
    <row r="263" spans="1:7" ht="39.6" x14ac:dyDescent="0.3">
      <c r="A263" s="773" t="s">
        <v>392</v>
      </c>
      <c r="B263" s="828" t="s">
        <v>393</v>
      </c>
      <c r="C263" s="777" t="s">
        <v>1182</v>
      </c>
      <c r="D263" s="768" t="s">
        <v>252</v>
      </c>
      <c r="E263" s="841">
        <v>1</v>
      </c>
      <c r="F263" s="70"/>
      <c r="G263" s="106"/>
    </row>
    <row r="264" spans="1:7" x14ac:dyDescent="0.3">
      <c r="A264" s="773"/>
      <c r="B264" s="776"/>
      <c r="C264" s="661"/>
      <c r="D264" s="768"/>
      <c r="E264" s="782"/>
      <c r="F264" s="69"/>
      <c r="G264" s="107"/>
    </row>
    <row r="265" spans="1:7" ht="39.6" x14ac:dyDescent="0.3">
      <c r="A265" s="27" t="s">
        <v>395</v>
      </c>
      <c r="B265" s="16" t="s">
        <v>396</v>
      </c>
      <c r="C265" s="100" t="s">
        <v>397</v>
      </c>
      <c r="D265" s="18" t="s">
        <v>252</v>
      </c>
      <c r="E265" s="841">
        <v>1</v>
      </c>
      <c r="F265" s="70"/>
      <c r="G265" s="106"/>
    </row>
    <row r="266" spans="1:7" x14ac:dyDescent="0.3">
      <c r="A266" s="27"/>
      <c r="B266" s="847"/>
      <c r="C266" s="55"/>
      <c r="D266" s="18"/>
      <c r="E266" s="56"/>
      <c r="F266" s="70"/>
      <c r="G266" s="107"/>
    </row>
    <row r="267" spans="1:7" ht="39.6" x14ac:dyDescent="0.3">
      <c r="A267" s="27" t="s">
        <v>398</v>
      </c>
      <c r="B267" s="16" t="s">
        <v>399</v>
      </c>
      <c r="C267" s="100" t="s">
        <v>400</v>
      </c>
      <c r="D267" s="18" t="s">
        <v>6</v>
      </c>
      <c r="E267" s="841">
        <v>1</v>
      </c>
      <c r="F267" s="70"/>
      <c r="G267" s="106"/>
    </row>
    <row r="268" spans="1:7" x14ac:dyDescent="0.3">
      <c r="A268" s="27"/>
      <c r="B268" s="847"/>
      <c r="C268" s="55"/>
      <c r="D268" s="18"/>
      <c r="E268" s="56"/>
      <c r="F268" s="70"/>
      <c r="G268" s="107"/>
    </row>
    <row r="269" spans="1:7" ht="26.4" x14ac:dyDescent="0.3">
      <c r="A269" s="27" t="s">
        <v>401</v>
      </c>
      <c r="B269" s="16" t="s">
        <v>402</v>
      </c>
      <c r="C269" s="100" t="s">
        <v>1183</v>
      </c>
      <c r="D269" s="18" t="s">
        <v>6</v>
      </c>
      <c r="E269" s="841">
        <v>1</v>
      </c>
      <c r="F269" s="70"/>
      <c r="G269" s="106"/>
    </row>
    <row r="270" spans="1:7" x14ac:dyDescent="0.3">
      <c r="A270" s="773"/>
      <c r="B270" s="813"/>
      <c r="C270" s="661"/>
      <c r="D270" s="768"/>
      <c r="E270" s="782"/>
      <c r="F270" s="70"/>
      <c r="G270" s="107"/>
    </row>
    <row r="271" spans="1:7" ht="28.2" customHeight="1" x14ac:dyDescent="0.3">
      <c r="A271" s="772">
        <v>3.5</v>
      </c>
      <c r="B271" s="848" t="s">
        <v>404</v>
      </c>
      <c r="C271" s="849" t="s">
        <v>405</v>
      </c>
      <c r="D271" s="850"/>
      <c r="E271" s="782"/>
      <c r="F271" s="69"/>
      <c r="G271" s="107"/>
    </row>
    <row r="272" spans="1:7" x14ac:dyDescent="0.3">
      <c r="A272" s="773"/>
      <c r="B272" s="828"/>
      <c r="C272" s="661"/>
      <c r="D272" s="768"/>
      <c r="E272" s="851"/>
      <c r="F272" s="69"/>
      <c r="G272" s="107"/>
    </row>
    <row r="273" spans="1:7" ht="39.6" x14ac:dyDescent="0.3">
      <c r="A273" s="773" t="s">
        <v>406</v>
      </c>
      <c r="B273" s="10" t="s">
        <v>407</v>
      </c>
      <c r="C273" s="777" t="s">
        <v>1184</v>
      </c>
      <c r="D273" s="768" t="s">
        <v>409</v>
      </c>
      <c r="E273" s="841">
        <v>1</v>
      </c>
      <c r="F273" s="812">
        <v>80000</v>
      </c>
      <c r="G273" s="106">
        <f>+E273*F273</f>
        <v>80000</v>
      </c>
    </row>
    <row r="274" spans="1:7" x14ac:dyDescent="0.3">
      <c r="A274" s="773"/>
      <c r="B274" s="813"/>
      <c r="C274" s="661"/>
      <c r="D274" s="776"/>
      <c r="E274" s="852"/>
      <c r="F274" s="812"/>
      <c r="G274" s="107"/>
    </row>
    <row r="275" spans="1:7" ht="31.95" customHeight="1" x14ac:dyDescent="0.3">
      <c r="A275" s="773" t="s">
        <v>410</v>
      </c>
      <c r="B275" s="801" t="s">
        <v>411</v>
      </c>
      <c r="C275" s="661" t="s">
        <v>412</v>
      </c>
      <c r="D275" s="768" t="s">
        <v>409</v>
      </c>
      <c r="E275" s="841">
        <v>1</v>
      </c>
      <c r="F275" s="69">
        <v>30000</v>
      </c>
      <c r="G275" s="106">
        <f>+E275*F275</f>
        <v>30000</v>
      </c>
    </row>
    <row r="276" spans="1:7" x14ac:dyDescent="0.3">
      <c r="A276" s="773"/>
      <c r="B276" s="813"/>
      <c r="C276" s="661"/>
      <c r="D276" s="776"/>
      <c r="E276" s="851"/>
      <c r="F276" s="69"/>
      <c r="G276" s="107"/>
    </row>
    <row r="277" spans="1:7" ht="26.4" customHeight="1" x14ac:dyDescent="0.3">
      <c r="A277" s="772">
        <v>3.6</v>
      </c>
      <c r="B277" s="853" t="s">
        <v>303</v>
      </c>
      <c r="C277" s="854" t="s">
        <v>418</v>
      </c>
      <c r="D277" s="768"/>
      <c r="E277" s="782"/>
      <c r="F277" s="70"/>
      <c r="G277" s="107"/>
    </row>
    <row r="278" spans="1:7" x14ac:dyDescent="0.3">
      <c r="A278" s="773"/>
      <c r="B278" s="1"/>
      <c r="C278" s="661"/>
      <c r="D278" s="768"/>
      <c r="E278" s="782"/>
      <c r="F278" s="70"/>
      <c r="G278" s="107"/>
    </row>
    <row r="279" spans="1:7" ht="26.4" x14ac:dyDescent="0.3">
      <c r="A279" s="855"/>
      <c r="B279" s="2" t="s">
        <v>419</v>
      </c>
      <c r="C279" s="661" t="s">
        <v>420</v>
      </c>
      <c r="D279" s="850"/>
      <c r="E279" s="856"/>
      <c r="F279" s="70"/>
      <c r="G279" s="107"/>
    </row>
    <row r="280" spans="1:7" x14ac:dyDescent="0.3">
      <c r="A280" s="855"/>
      <c r="B280" s="2"/>
      <c r="C280" s="661"/>
      <c r="D280" s="850"/>
      <c r="E280" s="856"/>
      <c r="F280" s="70"/>
      <c r="G280" s="107"/>
    </row>
    <row r="281" spans="1:7" x14ac:dyDescent="0.3">
      <c r="A281" s="791" t="s">
        <v>295</v>
      </c>
      <c r="B281" s="792"/>
      <c r="C281" s="792"/>
      <c r="D281" s="793"/>
      <c r="E281" s="793"/>
      <c r="F281" s="831"/>
      <c r="G281" s="794"/>
    </row>
    <row r="282" spans="1:7" x14ac:dyDescent="0.3">
      <c r="A282" s="26"/>
      <c r="B282" s="572"/>
      <c r="C282" s="469"/>
      <c r="D282" s="572"/>
      <c r="E282" s="832"/>
      <c r="F282" s="764"/>
    </row>
    <row r="283" spans="1:7" x14ac:dyDescent="0.3">
      <c r="A283" s="26"/>
      <c r="B283" s="572"/>
      <c r="C283" s="93"/>
      <c r="D283" s="93"/>
      <c r="E283" s="93"/>
      <c r="F283" s="93"/>
      <c r="G283" s="93" t="str">
        <f>+G232</f>
        <v xml:space="preserve">CONTRACT NUMBER:  JW14455 </v>
      </c>
    </row>
    <row r="284" spans="1:7" x14ac:dyDescent="0.3">
      <c r="A284" s="26"/>
      <c r="B284" s="572"/>
      <c r="C284" s="473"/>
      <c r="D284" s="473"/>
      <c r="E284" s="473"/>
      <c r="F284" s="473"/>
      <c r="G284" s="93" t="str">
        <f>+G233</f>
        <v>DIEPSLOOT SEWAGE AQUEDUCT:  BILL No 3 (BRIDGE 3)</v>
      </c>
    </row>
    <row r="285" spans="1:7" x14ac:dyDescent="0.3">
      <c r="A285" s="26"/>
      <c r="B285" s="572"/>
      <c r="C285" s="833"/>
      <c r="D285" s="833"/>
      <c r="E285" s="833"/>
      <c r="F285" s="833"/>
      <c r="G285" s="93" t="str">
        <f>+G234</f>
        <v>SECTION 3: MEDIUM PRESSURE PIPELINE</v>
      </c>
    </row>
    <row r="286" spans="1:7" x14ac:dyDescent="0.3">
      <c r="A286" s="32" t="s">
        <v>24</v>
      </c>
      <c r="B286" s="32" t="s">
        <v>0</v>
      </c>
      <c r="C286" s="32" t="s">
        <v>9</v>
      </c>
      <c r="D286" s="20" t="s">
        <v>1</v>
      </c>
      <c r="E286" s="33" t="s">
        <v>2</v>
      </c>
      <c r="F286" s="61" t="s">
        <v>25</v>
      </c>
      <c r="G286" s="117" t="s">
        <v>183</v>
      </c>
    </row>
    <row r="287" spans="1:7" x14ac:dyDescent="0.3">
      <c r="A287" s="34" t="s">
        <v>3</v>
      </c>
      <c r="B287" s="34" t="s">
        <v>184</v>
      </c>
      <c r="C287" s="34"/>
      <c r="D287" s="35"/>
      <c r="E287" s="36"/>
      <c r="F287" s="62"/>
      <c r="G287" s="94"/>
    </row>
    <row r="288" spans="1:7" x14ac:dyDescent="0.3">
      <c r="A288" s="791" t="s">
        <v>296</v>
      </c>
      <c r="B288" s="792"/>
      <c r="C288" s="792"/>
      <c r="D288" s="792"/>
      <c r="E288" s="792"/>
      <c r="F288" s="795"/>
      <c r="G288" s="794"/>
    </row>
    <row r="289" spans="1:7" x14ac:dyDescent="0.3">
      <c r="A289" s="855"/>
      <c r="B289" s="2"/>
      <c r="C289" s="661"/>
      <c r="D289" s="850"/>
      <c r="E289" s="856"/>
      <c r="F289" s="70"/>
      <c r="G289" s="107"/>
    </row>
    <row r="290" spans="1:7" x14ac:dyDescent="0.3">
      <c r="A290" s="773" t="s">
        <v>421</v>
      </c>
      <c r="B290" s="779"/>
      <c r="C290" s="97" t="s">
        <v>422</v>
      </c>
      <c r="D290" s="857" t="s">
        <v>385</v>
      </c>
      <c r="E290" s="841">
        <v>20</v>
      </c>
      <c r="F290" s="858"/>
      <c r="G290" s="841"/>
    </row>
    <row r="291" spans="1:7" x14ac:dyDescent="0.3">
      <c r="A291" s="773"/>
      <c r="B291" s="779"/>
      <c r="C291" s="859"/>
      <c r="D291" s="857"/>
      <c r="E291" s="860"/>
      <c r="F291" s="861"/>
      <c r="G291" s="862"/>
    </row>
    <row r="292" spans="1:7" x14ac:dyDescent="0.3">
      <c r="A292" s="773"/>
      <c r="B292" s="779"/>
      <c r="C292" s="97" t="s">
        <v>1185</v>
      </c>
      <c r="D292" s="857" t="s">
        <v>385</v>
      </c>
      <c r="E292" s="841">
        <v>75</v>
      </c>
      <c r="F292" s="858"/>
      <c r="G292" s="841"/>
    </row>
    <row r="293" spans="1:7" x14ac:dyDescent="0.3">
      <c r="A293" s="773"/>
      <c r="B293" s="779"/>
      <c r="C293" s="859"/>
      <c r="D293" s="863"/>
      <c r="E293" s="841"/>
      <c r="F293" s="861"/>
      <c r="G293" s="841"/>
    </row>
    <row r="294" spans="1:7" ht="26.4" x14ac:dyDescent="0.3">
      <c r="A294" s="773"/>
      <c r="B294" s="779"/>
      <c r="C294" s="864" t="s">
        <v>1186</v>
      </c>
      <c r="D294" s="857" t="s">
        <v>385</v>
      </c>
      <c r="E294" s="841">
        <v>220</v>
      </c>
      <c r="F294" s="861"/>
      <c r="G294" s="841"/>
    </row>
    <row r="295" spans="1:7" x14ac:dyDescent="0.3">
      <c r="A295" s="773"/>
      <c r="B295" s="779"/>
      <c r="C295" s="864"/>
      <c r="D295" s="857"/>
      <c r="E295" s="841"/>
      <c r="F295" s="861"/>
      <c r="G295" s="841"/>
    </row>
    <row r="296" spans="1:7" x14ac:dyDescent="0.3">
      <c r="A296" s="773"/>
      <c r="B296" s="853" t="s">
        <v>425</v>
      </c>
      <c r="C296" s="865"/>
      <c r="D296" s="863"/>
      <c r="E296" s="857"/>
      <c r="F296" s="861"/>
      <c r="G296" s="107"/>
    </row>
    <row r="297" spans="1:7" ht="26.4" x14ac:dyDescent="0.3">
      <c r="A297" s="773" t="s">
        <v>426</v>
      </c>
      <c r="B297" s="11" t="s">
        <v>427</v>
      </c>
      <c r="C297" s="865" t="s">
        <v>428</v>
      </c>
      <c r="D297" s="4" t="s">
        <v>385</v>
      </c>
      <c r="E297" s="4">
        <v>11000</v>
      </c>
      <c r="F297" s="866"/>
      <c r="G297" s="841"/>
    </row>
    <row r="298" spans="1:7" x14ac:dyDescent="0.3">
      <c r="A298" s="773"/>
      <c r="B298" s="779"/>
      <c r="C298" s="865"/>
      <c r="D298" s="863"/>
      <c r="E298" s="857"/>
      <c r="F298" s="861"/>
      <c r="G298" s="862"/>
    </row>
    <row r="299" spans="1:7" ht="26.4" x14ac:dyDescent="0.3">
      <c r="A299" s="773" t="s">
        <v>429</v>
      </c>
      <c r="B299" s="776" t="s">
        <v>430</v>
      </c>
      <c r="C299" s="801" t="s">
        <v>431</v>
      </c>
      <c r="D299" s="6" t="s">
        <v>385</v>
      </c>
      <c r="E299" s="4">
        <v>11000</v>
      </c>
      <c r="F299" s="866"/>
      <c r="G299" s="841"/>
    </row>
    <row r="300" spans="1:7" x14ac:dyDescent="0.3">
      <c r="A300" s="773"/>
      <c r="B300" s="773"/>
      <c r="C300" s="779"/>
      <c r="D300" s="3"/>
      <c r="E300" s="857"/>
      <c r="F300" s="862"/>
      <c r="G300" s="107"/>
    </row>
    <row r="301" spans="1:7" ht="28.2" customHeight="1" x14ac:dyDescent="0.3">
      <c r="A301" s="813">
        <v>3.7</v>
      </c>
      <c r="B301" s="798" t="s">
        <v>303</v>
      </c>
      <c r="C301" s="711" t="s">
        <v>304</v>
      </c>
      <c r="D301" s="5"/>
      <c r="E301" s="782"/>
      <c r="F301" s="69"/>
      <c r="G301" s="867"/>
    </row>
    <row r="302" spans="1:7" x14ac:dyDescent="0.3">
      <c r="A302" s="773"/>
      <c r="B302" s="798"/>
      <c r="C302" s="711"/>
      <c r="D302" s="5"/>
      <c r="E302" s="782"/>
      <c r="F302" s="69"/>
      <c r="G302" s="867"/>
    </row>
    <row r="303" spans="1:7" ht="60.6" customHeight="1" x14ac:dyDescent="0.3">
      <c r="A303" s="813" t="s">
        <v>1035</v>
      </c>
      <c r="B303" s="776" t="s">
        <v>310</v>
      </c>
      <c r="C303" s="95" t="s">
        <v>1187</v>
      </c>
      <c r="D303" s="5" t="s">
        <v>266</v>
      </c>
      <c r="E303" s="782">
        <v>1200</v>
      </c>
      <c r="F303" s="69"/>
      <c r="G303" s="782"/>
    </row>
    <row r="304" spans="1:7" x14ac:dyDescent="0.3">
      <c r="A304" s="772"/>
      <c r="B304" s="848"/>
      <c r="C304" s="772"/>
      <c r="D304" s="857"/>
      <c r="E304" s="862"/>
      <c r="F304" s="861"/>
      <c r="G304" s="867"/>
    </row>
    <row r="305" spans="1:20" ht="27" x14ac:dyDescent="0.3">
      <c r="A305" s="813">
        <v>3.8</v>
      </c>
      <c r="B305" s="868" t="s">
        <v>1188</v>
      </c>
      <c r="C305" s="772" t="s">
        <v>1189</v>
      </c>
      <c r="D305" s="857"/>
      <c r="E305" s="862"/>
      <c r="F305" s="861"/>
      <c r="G305" s="106"/>
    </row>
    <row r="306" spans="1:20" x14ac:dyDescent="0.3">
      <c r="A306" s="772"/>
      <c r="B306" s="803"/>
      <c r="C306" s="813"/>
      <c r="D306" s="857"/>
      <c r="E306" s="862"/>
      <c r="F306" s="861"/>
      <c r="G306" s="867"/>
    </row>
    <row r="307" spans="1:20" ht="26.4" x14ac:dyDescent="0.3">
      <c r="A307" s="813"/>
      <c r="B307" s="829" t="s">
        <v>245</v>
      </c>
      <c r="C307" s="829" t="s">
        <v>1190</v>
      </c>
      <c r="D307" s="857"/>
      <c r="E307" s="862"/>
      <c r="F307" s="861"/>
      <c r="G307" s="106"/>
    </row>
    <row r="308" spans="1:20" x14ac:dyDescent="0.3">
      <c r="A308" s="772"/>
      <c r="B308" s="848"/>
      <c r="C308" s="772"/>
      <c r="D308" s="857"/>
      <c r="E308" s="862"/>
      <c r="F308" s="861"/>
      <c r="G308" s="867"/>
    </row>
    <row r="309" spans="1:20" x14ac:dyDescent="0.3">
      <c r="A309" s="813" t="s">
        <v>1191</v>
      </c>
      <c r="B309" s="813"/>
      <c r="C309" s="784" t="s">
        <v>1192</v>
      </c>
      <c r="D309" s="780" t="s">
        <v>8</v>
      </c>
      <c r="E309" s="5">
        <v>220</v>
      </c>
      <c r="F309" s="866"/>
      <c r="G309" s="106"/>
    </row>
    <row r="310" spans="1:20" x14ac:dyDescent="0.3">
      <c r="A310" s="813"/>
      <c r="B310" s="813"/>
      <c r="C310" s="10"/>
      <c r="D310" s="4"/>
      <c r="E310" s="5"/>
      <c r="F310" s="866"/>
      <c r="G310" s="869"/>
      <c r="O310" s="870"/>
      <c r="P310" s="838"/>
      <c r="Q310" s="838"/>
      <c r="R310" s="870"/>
      <c r="S310" s="870"/>
      <c r="T310" s="25"/>
    </row>
    <row r="311" spans="1:20" x14ac:dyDescent="0.3">
      <c r="A311" s="813" t="s">
        <v>1193</v>
      </c>
      <c r="B311" s="813"/>
      <c r="C311" s="10" t="s">
        <v>1194</v>
      </c>
      <c r="D311" s="780" t="s">
        <v>8</v>
      </c>
      <c r="E311" s="5">
        <v>30</v>
      </c>
      <c r="F311" s="866"/>
      <c r="G311" s="106"/>
      <c r="O311" s="870"/>
      <c r="P311" s="838"/>
      <c r="Q311" s="838"/>
      <c r="R311" s="870"/>
      <c r="S311" s="870"/>
      <c r="T311" s="25"/>
    </row>
    <row r="312" spans="1:20" x14ac:dyDescent="0.3">
      <c r="A312" s="813"/>
      <c r="B312" s="813"/>
      <c r="C312" s="10"/>
      <c r="D312" s="4"/>
      <c r="E312" s="5"/>
      <c r="F312" s="866"/>
      <c r="G312" s="869"/>
      <c r="O312" s="870"/>
      <c r="P312" s="870"/>
      <c r="Q312" s="870"/>
      <c r="R312" s="870"/>
      <c r="S312" s="870"/>
      <c r="T312" s="25"/>
    </row>
    <row r="313" spans="1:20" x14ac:dyDescent="0.3">
      <c r="A313" s="813"/>
      <c r="B313" s="813" t="s">
        <v>271</v>
      </c>
      <c r="C313" s="10" t="s">
        <v>1195</v>
      </c>
      <c r="D313" s="871"/>
      <c r="E313" s="860"/>
      <c r="F313" s="861"/>
      <c r="G313" s="106"/>
      <c r="O313" s="870"/>
      <c r="P313" s="870"/>
      <c r="Q313" s="25"/>
      <c r="R313" s="870"/>
      <c r="S313" s="870"/>
      <c r="T313" s="25"/>
    </row>
    <row r="314" spans="1:20" x14ac:dyDescent="0.3">
      <c r="A314" s="772"/>
      <c r="B314" s="853"/>
      <c r="C314" s="872"/>
      <c r="D314" s="857"/>
      <c r="E314" s="862"/>
      <c r="F314" s="861"/>
      <c r="G314" s="867"/>
      <c r="O314" s="870"/>
      <c r="P314" s="870"/>
      <c r="Q314" s="25"/>
      <c r="R314" s="870"/>
      <c r="S314" s="870"/>
      <c r="T314" s="25"/>
    </row>
    <row r="315" spans="1:20" ht="26.4" x14ac:dyDescent="0.3">
      <c r="A315" s="805" t="s">
        <v>1196</v>
      </c>
      <c r="B315" s="659"/>
      <c r="C315" s="44" t="s">
        <v>1197</v>
      </c>
      <c r="D315" s="873" t="s">
        <v>708</v>
      </c>
      <c r="E315" s="874">
        <v>2</v>
      </c>
      <c r="F315" s="861"/>
      <c r="G315" s="867"/>
      <c r="O315" s="870"/>
      <c r="P315" s="870"/>
      <c r="Q315" s="25"/>
      <c r="R315" s="870"/>
      <c r="S315" s="870"/>
      <c r="T315" s="25"/>
    </row>
    <row r="316" spans="1:20" x14ac:dyDescent="0.3">
      <c r="A316" s="875"/>
      <c r="B316" s="659"/>
      <c r="C316" s="876"/>
      <c r="D316" s="871"/>
      <c r="E316" s="860"/>
      <c r="F316" s="861"/>
      <c r="G316" s="867"/>
      <c r="O316" s="870"/>
      <c r="P316" s="870"/>
      <c r="Q316" s="25"/>
      <c r="R316" s="870"/>
      <c r="S316" s="870"/>
      <c r="T316" s="25"/>
    </row>
    <row r="317" spans="1:20" ht="26.4" x14ac:dyDescent="0.3">
      <c r="A317" s="805" t="s">
        <v>1198</v>
      </c>
      <c r="B317" s="877"/>
      <c r="C317" s="44" t="s">
        <v>1199</v>
      </c>
      <c r="D317" s="873" t="s">
        <v>708</v>
      </c>
      <c r="E317" s="874">
        <v>2</v>
      </c>
      <c r="F317" s="866"/>
      <c r="G317" s="869"/>
    </row>
    <row r="318" spans="1:20" x14ac:dyDescent="0.3">
      <c r="A318" s="805"/>
      <c r="B318" s="877"/>
      <c r="C318" s="878"/>
      <c r="D318" s="18"/>
      <c r="E318" s="879"/>
      <c r="F318" s="866"/>
      <c r="G318" s="869"/>
    </row>
    <row r="319" spans="1:20" ht="39.6" x14ac:dyDescent="0.3">
      <c r="A319" s="805" t="s">
        <v>1200</v>
      </c>
      <c r="B319" s="877"/>
      <c r="C319" s="44" t="s">
        <v>1201</v>
      </c>
      <c r="D319" s="873" t="s">
        <v>708</v>
      </c>
      <c r="E319" s="874">
        <v>1</v>
      </c>
      <c r="F319" s="866"/>
      <c r="G319" s="869"/>
    </row>
    <row r="320" spans="1:20" x14ac:dyDescent="0.3">
      <c r="A320" s="805"/>
      <c r="B320" s="877"/>
      <c r="C320" s="44"/>
      <c r="D320" s="880"/>
      <c r="E320" s="873"/>
      <c r="F320" s="881"/>
      <c r="G320" s="869"/>
    </row>
    <row r="321" spans="1:7" x14ac:dyDescent="0.3">
      <c r="A321" s="805"/>
      <c r="B321" s="877"/>
      <c r="C321" s="44"/>
      <c r="D321" s="880"/>
      <c r="E321" s="873"/>
      <c r="F321" s="881"/>
      <c r="G321" s="869"/>
    </row>
    <row r="322" spans="1:7" x14ac:dyDescent="0.3">
      <c r="A322" s="805"/>
      <c r="B322" s="877"/>
      <c r="C322" s="44"/>
      <c r="D322" s="880"/>
      <c r="E322" s="873"/>
      <c r="F322" s="881"/>
      <c r="G322" s="869"/>
    </row>
    <row r="323" spans="1:7" x14ac:dyDescent="0.3">
      <c r="A323" s="805"/>
      <c r="B323" s="877"/>
      <c r="C323" s="44"/>
      <c r="D323" s="880"/>
      <c r="E323" s="873"/>
      <c r="F323" s="881"/>
      <c r="G323" s="869"/>
    </row>
    <row r="324" spans="1:7" x14ac:dyDescent="0.3">
      <c r="A324" s="805"/>
      <c r="B324" s="877"/>
      <c r="C324" s="44"/>
      <c r="D324" s="880"/>
      <c r="E324" s="873"/>
      <c r="F324" s="881"/>
      <c r="G324" s="869"/>
    </row>
    <row r="325" spans="1:7" x14ac:dyDescent="0.3">
      <c r="A325" s="805"/>
      <c r="B325" s="877"/>
      <c r="C325" s="44"/>
      <c r="D325" s="880"/>
      <c r="E325" s="873"/>
      <c r="F325" s="881"/>
      <c r="G325" s="869"/>
    </row>
    <row r="326" spans="1:7" x14ac:dyDescent="0.3">
      <c r="A326" s="805"/>
      <c r="B326" s="877"/>
      <c r="C326" s="44"/>
      <c r="D326" s="880"/>
      <c r="E326" s="873"/>
      <c r="F326" s="881"/>
      <c r="G326" s="869"/>
    </row>
    <row r="327" spans="1:7" x14ac:dyDescent="0.3">
      <c r="A327" s="805"/>
      <c r="B327" s="877"/>
      <c r="C327" s="44"/>
      <c r="D327" s="880"/>
      <c r="E327" s="873"/>
      <c r="F327" s="881"/>
      <c r="G327" s="869"/>
    </row>
    <row r="328" spans="1:7" x14ac:dyDescent="0.3">
      <c r="A328" s="805"/>
      <c r="B328" s="877"/>
      <c r="C328" s="44"/>
      <c r="D328" s="880"/>
      <c r="E328" s="873"/>
      <c r="F328" s="881"/>
      <c r="G328" s="869"/>
    </row>
    <row r="329" spans="1:7" x14ac:dyDescent="0.3">
      <c r="A329" s="805"/>
      <c r="B329" s="877"/>
      <c r="C329" s="44"/>
      <c r="D329" s="880"/>
      <c r="E329" s="873"/>
      <c r="F329" s="881"/>
      <c r="G329" s="869"/>
    </row>
    <row r="330" spans="1:7" x14ac:dyDescent="0.3">
      <c r="A330" s="805"/>
      <c r="B330" s="877"/>
      <c r="C330" s="44"/>
      <c r="D330" s="880"/>
      <c r="E330" s="873"/>
      <c r="F330" s="881"/>
      <c r="G330" s="869"/>
    </row>
    <row r="331" spans="1:7" x14ac:dyDescent="0.3">
      <c r="A331" s="805"/>
      <c r="B331" s="877"/>
      <c r="C331" s="44"/>
      <c r="D331" s="880"/>
      <c r="E331" s="873"/>
      <c r="F331" s="881"/>
      <c r="G331" s="869"/>
    </row>
    <row r="332" spans="1:7" x14ac:dyDescent="0.3">
      <c r="A332" s="805"/>
      <c r="B332" s="877"/>
      <c r="C332" s="44"/>
      <c r="D332" s="880"/>
      <c r="E332" s="873"/>
      <c r="F332" s="881"/>
      <c r="G332" s="869"/>
    </row>
    <row r="333" spans="1:7" x14ac:dyDescent="0.3">
      <c r="A333" s="805"/>
      <c r="B333" s="877"/>
      <c r="C333" s="44"/>
      <c r="D333" s="880"/>
      <c r="E333" s="873"/>
      <c r="F333" s="881"/>
      <c r="G333" s="869"/>
    </row>
    <row r="334" spans="1:7" x14ac:dyDescent="0.3">
      <c r="A334" s="882"/>
      <c r="B334" s="883"/>
      <c r="C334" s="884"/>
      <c r="D334" s="52"/>
      <c r="E334" s="830"/>
      <c r="F334" s="764"/>
      <c r="G334" s="867"/>
    </row>
    <row r="335" spans="1:7" x14ac:dyDescent="0.3">
      <c r="A335" s="791" t="s">
        <v>326</v>
      </c>
      <c r="B335" s="792"/>
      <c r="C335" s="792"/>
      <c r="D335" s="793"/>
      <c r="E335" s="793"/>
      <c r="F335" s="691"/>
      <c r="G335" s="885"/>
    </row>
    <row r="337" spans="1:7" x14ac:dyDescent="0.3">
      <c r="C337" s="93"/>
      <c r="D337" s="93"/>
      <c r="E337" s="93"/>
      <c r="F337" s="93"/>
      <c r="G337" s="93" t="str">
        <f>+G232</f>
        <v xml:space="preserve">CONTRACT NUMBER:  JW14455 </v>
      </c>
    </row>
    <row r="338" spans="1:7" x14ac:dyDescent="0.3">
      <c r="C338" s="93"/>
      <c r="D338" s="93"/>
      <c r="E338" s="93"/>
      <c r="F338" s="93"/>
      <c r="G338" s="93" t="str">
        <f>+G233</f>
        <v>DIEPSLOOT SEWAGE AQUEDUCT:  BILL No 3 (BRIDGE 3)</v>
      </c>
    </row>
    <row r="339" spans="1:7" x14ac:dyDescent="0.3">
      <c r="C339" s="833"/>
      <c r="D339" s="833"/>
      <c r="E339" s="833"/>
      <c r="F339" s="833"/>
      <c r="G339" s="833" t="s">
        <v>434</v>
      </c>
    </row>
    <row r="340" spans="1:7" x14ac:dyDescent="0.3">
      <c r="A340" s="32" t="s">
        <v>24</v>
      </c>
      <c r="B340" s="32" t="s">
        <v>0</v>
      </c>
      <c r="C340" s="32" t="s">
        <v>9</v>
      </c>
      <c r="D340" s="20" t="s">
        <v>1</v>
      </c>
      <c r="E340" s="33" t="s">
        <v>2</v>
      </c>
      <c r="F340" s="61" t="s">
        <v>25</v>
      </c>
      <c r="G340" s="117" t="s">
        <v>183</v>
      </c>
    </row>
    <row r="341" spans="1:7" x14ac:dyDescent="0.3">
      <c r="A341" s="34" t="s">
        <v>3</v>
      </c>
      <c r="B341" s="34" t="s">
        <v>184</v>
      </c>
      <c r="C341" s="34"/>
      <c r="D341" s="35"/>
      <c r="E341" s="36"/>
      <c r="F341" s="62"/>
      <c r="G341" s="94"/>
    </row>
    <row r="342" spans="1:7" ht="27" x14ac:dyDescent="0.3">
      <c r="A342" s="886" t="s">
        <v>435</v>
      </c>
      <c r="B342" s="887"/>
      <c r="C342" s="888" t="s">
        <v>436</v>
      </c>
      <c r="D342" s="889"/>
      <c r="E342" s="889"/>
      <c r="F342" s="69"/>
      <c r="G342" s="57"/>
    </row>
    <row r="343" spans="1:7" x14ac:dyDescent="0.3">
      <c r="A343" s="811"/>
      <c r="B343" s="781"/>
      <c r="C343" s="890"/>
      <c r="D343" s="768"/>
      <c r="E343" s="891"/>
      <c r="F343" s="69"/>
      <c r="G343" s="101"/>
    </row>
    <row r="344" spans="1:7" x14ac:dyDescent="0.3">
      <c r="A344" s="892" t="s">
        <v>437</v>
      </c>
      <c r="B344" s="774" t="s">
        <v>241</v>
      </c>
      <c r="C344" s="892" t="s">
        <v>438</v>
      </c>
      <c r="D344" s="768"/>
      <c r="E344" s="891"/>
      <c r="F344" s="69"/>
      <c r="G344" s="101"/>
    </row>
    <row r="345" spans="1:7" x14ac:dyDescent="0.3">
      <c r="A345" s="775"/>
      <c r="B345" s="774"/>
      <c r="C345" s="775"/>
      <c r="D345" s="768"/>
      <c r="E345" s="891"/>
      <c r="F345" s="69"/>
      <c r="G345" s="101"/>
    </row>
    <row r="346" spans="1:7" ht="39.6" x14ac:dyDescent="0.3">
      <c r="A346" s="773" t="s">
        <v>439</v>
      </c>
      <c r="B346" s="776" t="s">
        <v>245</v>
      </c>
      <c r="C346" s="661" t="s">
        <v>440</v>
      </c>
      <c r="D346" s="768" t="s">
        <v>1133</v>
      </c>
      <c r="E346" s="782">
        <v>200</v>
      </c>
      <c r="F346" s="69"/>
      <c r="G346" s="106"/>
    </row>
    <row r="347" spans="1:7" x14ac:dyDescent="0.3">
      <c r="A347" s="773"/>
      <c r="B347" s="776"/>
      <c r="C347" s="661"/>
      <c r="D347" s="768"/>
      <c r="E347" s="782"/>
      <c r="F347" s="69"/>
      <c r="G347" s="101"/>
    </row>
    <row r="348" spans="1:7" ht="40.200000000000003" x14ac:dyDescent="0.3">
      <c r="A348" s="773" t="s">
        <v>442</v>
      </c>
      <c r="B348" s="15" t="s">
        <v>443</v>
      </c>
      <c r="C348" s="802" t="s">
        <v>444</v>
      </c>
      <c r="D348" s="768" t="s">
        <v>6</v>
      </c>
      <c r="E348" s="782">
        <v>1</v>
      </c>
      <c r="F348" s="69"/>
      <c r="G348" s="106"/>
    </row>
    <row r="349" spans="1:7" x14ac:dyDescent="0.3">
      <c r="A349" s="773"/>
      <c r="B349" s="15"/>
      <c r="C349" s="802"/>
      <c r="D349" s="768"/>
      <c r="E349" s="782"/>
      <c r="F349" s="69"/>
      <c r="G349" s="106"/>
    </row>
    <row r="350" spans="1:7" ht="53.4" x14ac:dyDescent="0.3">
      <c r="A350" s="773" t="s">
        <v>445</v>
      </c>
      <c r="B350" s="15" t="s">
        <v>443</v>
      </c>
      <c r="C350" s="802" t="s">
        <v>446</v>
      </c>
      <c r="D350" s="768" t="s">
        <v>6</v>
      </c>
      <c r="E350" s="782">
        <v>1</v>
      </c>
      <c r="F350" s="69"/>
      <c r="G350" s="106"/>
    </row>
    <row r="351" spans="1:7" x14ac:dyDescent="0.3">
      <c r="A351" s="775"/>
      <c r="B351" s="779"/>
      <c r="C351" s="802"/>
      <c r="D351" s="768"/>
      <c r="E351" s="782"/>
      <c r="F351" s="69"/>
      <c r="G351" s="101"/>
    </row>
    <row r="352" spans="1:7" x14ac:dyDescent="0.3">
      <c r="A352" s="893" t="s">
        <v>447</v>
      </c>
      <c r="B352" s="894" t="s">
        <v>448</v>
      </c>
      <c r="C352" s="895" t="s">
        <v>449</v>
      </c>
      <c r="D352" s="768"/>
      <c r="E352" s="782"/>
      <c r="F352" s="69"/>
      <c r="G352" s="101"/>
    </row>
    <row r="353" spans="1:7" x14ac:dyDescent="0.3">
      <c r="A353" s="773"/>
      <c r="B353" s="779"/>
      <c r="C353" s="802"/>
      <c r="D353" s="768"/>
      <c r="E353" s="782"/>
      <c r="F353" s="69"/>
      <c r="G353" s="101"/>
    </row>
    <row r="354" spans="1:7" ht="66" x14ac:dyDescent="0.3">
      <c r="A354" s="27" t="s">
        <v>450</v>
      </c>
      <c r="B354" s="801" t="s">
        <v>451</v>
      </c>
      <c r="C354" s="666" t="s">
        <v>1202</v>
      </c>
      <c r="D354" s="18" t="s">
        <v>6</v>
      </c>
      <c r="E354" s="56">
        <v>1</v>
      </c>
      <c r="F354" s="69"/>
      <c r="G354" s="106"/>
    </row>
    <row r="355" spans="1:7" x14ac:dyDescent="0.3">
      <c r="A355" s="773"/>
      <c r="B355" s="779"/>
      <c r="C355" s="802"/>
      <c r="D355" s="768"/>
      <c r="E355" s="782"/>
      <c r="F355" s="69"/>
      <c r="G355" s="101"/>
    </row>
    <row r="356" spans="1:7" ht="39.6" x14ac:dyDescent="0.3">
      <c r="A356" s="27" t="s">
        <v>453</v>
      </c>
      <c r="B356" s="11" t="s">
        <v>454</v>
      </c>
      <c r="C356" s="896" t="s">
        <v>455</v>
      </c>
      <c r="D356" s="768" t="s">
        <v>252</v>
      </c>
      <c r="E356" s="782">
        <v>2</v>
      </c>
      <c r="F356" s="69"/>
      <c r="G356" s="106"/>
    </row>
    <row r="357" spans="1:7" x14ac:dyDescent="0.3">
      <c r="A357" s="27"/>
      <c r="B357" s="12"/>
      <c r="C357" s="802"/>
      <c r="D357" s="768"/>
      <c r="E357" s="782"/>
      <c r="F357" s="69"/>
      <c r="G357" s="101"/>
    </row>
    <row r="358" spans="1:7" ht="53.4" x14ac:dyDescent="0.3">
      <c r="A358" s="27" t="s">
        <v>456</v>
      </c>
      <c r="B358" s="12" t="s">
        <v>457</v>
      </c>
      <c r="C358" s="802" t="s">
        <v>1203</v>
      </c>
      <c r="D358" s="18" t="s">
        <v>6</v>
      </c>
      <c r="E358" s="782">
        <v>1</v>
      </c>
      <c r="F358" s="69"/>
      <c r="G358" s="897"/>
    </row>
    <row r="359" spans="1:7" x14ac:dyDescent="0.3">
      <c r="A359" s="773"/>
      <c r="B359" s="779"/>
      <c r="C359" s="802"/>
      <c r="D359" s="768"/>
      <c r="E359" s="782"/>
      <c r="F359" s="69"/>
      <c r="G359" s="101"/>
    </row>
    <row r="360" spans="1:7" ht="27" x14ac:dyDescent="0.3">
      <c r="A360" s="773" t="s">
        <v>459</v>
      </c>
      <c r="B360" s="12" t="s">
        <v>460</v>
      </c>
      <c r="C360" s="802" t="s">
        <v>461</v>
      </c>
      <c r="D360" s="768" t="s">
        <v>266</v>
      </c>
      <c r="E360" s="782">
        <v>30</v>
      </c>
      <c r="F360" s="69"/>
      <c r="G360" s="106"/>
    </row>
    <row r="361" spans="1:7" x14ac:dyDescent="0.3">
      <c r="A361" s="773"/>
      <c r="B361" s="779"/>
      <c r="C361" s="802"/>
      <c r="D361" s="768"/>
      <c r="E361" s="782"/>
      <c r="F361" s="69"/>
      <c r="G361" s="101"/>
    </row>
    <row r="362" spans="1:7" ht="39.6" x14ac:dyDescent="0.3">
      <c r="A362" s="773" t="s">
        <v>462</v>
      </c>
      <c r="B362" s="801" t="s">
        <v>443</v>
      </c>
      <c r="C362" s="661" t="s">
        <v>1204</v>
      </c>
      <c r="D362" s="768" t="s">
        <v>252</v>
      </c>
      <c r="E362" s="782">
        <v>6</v>
      </c>
      <c r="F362" s="69"/>
      <c r="G362" s="106"/>
    </row>
    <row r="363" spans="1:7" x14ac:dyDescent="0.3">
      <c r="A363" s="773"/>
      <c r="B363" s="776"/>
      <c r="C363" s="661"/>
      <c r="D363" s="768"/>
      <c r="E363" s="782"/>
      <c r="F363" s="69"/>
      <c r="G363" s="101"/>
    </row>
    <row r="364" spans="1:7" ht="79.2" x14ac:dyDescent="0.3">
      <c r="A364" s="773" t="s">
        <v>464</v>
      </c>
      <c r="B364" s="11" t="s">
        <v>454</v>
      </c>
      <c r="C364" s="661" t="s">
        <v>1205</v>
      </c>
      <c r="D364" s="768" t="s">
        <v>6</v>
      </c>
      <c r="E364" s="56">
        <v>1</v>
      </c>
      <c r="F364" s="70"/>
      <c r="G364" s="106"/>
    </row>
    <row r="365" spans="1:7" x14ac:dyDescent="0.3">
      <c r="A365" s="773"/>
      <c r="B365" s="12"/>
      <c r="C365" s="661"/>
      <c r="D365" s="768"/>
      <c r="E365" s="56"/>
      <c r="F365" s="70"/>
      <c r="G365" s="101"/>
    </row>
    <row r="366" spans="1:7" ht="26.4" x14ac:dyDescent="0.3">
      <c r="A366" s="773"/>
      <c r="B366" s="12" t="s">
        <v>1206</v>
      </c>
      <c r="C366" s="849" t="s">
        <v>466</v>
      </c>
      <c r="D366" s="768"/>
      <c r="E366" s="56"/>
      <c r="F366" s="70"/>
      <c r="G366" s="101"/>
    </row>
    <row r="367" spans="1:7" x14ac:dyDescent="0.3">
      <c r="A367" s="773" t="s">
        <v>467</v>
      </c>
      <c r="B367" s="12" t="s">
        <v>249</v>
      </c>
      <c r="C367" s="661" t="s">
        <v>468</v>
      </c>
      <c r="D367" s="768" t="s">
        <v>855</v>
      </c>
      <c r="E367" s="56">
        <v>3</v>
      </c>
      <c r="F367" s="70"/>
      <c r="G367" s="106"/>
    </row>
    <row r="368" spans="1:7" x14ac:dyDescent="0.3">
      <c r="A368" s="773"/>
      <c r="B368" s="12"/>
      <c r="C368" s="661"/>
      <c r="D368" s="768"/>
      <c r="E368" s="56"/>
      <c r="F368" s="70"/>
      <c r="G368" s="101"/>
    </row>
    <row r="369" spans="1:7" ht="39.6" x14ac:dyDescent="0.3">
      <c r="A369" s="773" t="s">
        <v>469</v>
      </c>
      <c r="B369" s="12" t="s">
        <v>470</v>
      </c>
      <c r="C369" s="661" t="s">
        <v>1207</v>
      </c>
      <c r="D369" s="768" t="s">
        <v>266</v>
      </c>
      <c r="E369" s="56">
        <v>1</v>
      </c>
      <c r="F369" s="70"/>
      <c r="G369" s="106"/>
    </row>
    <row r="370" spans="1:7" x14ac:dyDescent="0.3">
      <c r="A370" s="773"/>
      <c r="B370" s="12"/>
      <c r="C370" s="661"/>
      <c r="D370" s="768"/>
      <c r="E370" s="56"/>
      <c r="F370" s="70"/>
      <c r="G370" s="101"/>
    </row>
    <row r="371" spans="1:7" x14ac:dyDescent="0.3">
      <c r="A371" s="773"/>
      <c r="B371" s="40" t="s">
        <v>4</v>
      </c>
      <c r="C371" s="849" t="s">
        <v>472</v>
      </c>
      <c r="D371" s="768"/>
      <c r="E371" s="56"/>
      <c r="F371" s="70"/>
      <c r="G371" s="101"/>
    </row>
    <row r="372" spans="1:7" x14ac:dyDescent="0.3">
      <c r="A372" s="773"/>
      <c r="B372" s="12"/>
      <c r="C372" s="849"/>
      <c r="D372" s="768"/>
      <c r="E372" s="56"/>
      <c r="F372" s="70"/>
      <c r="G372" s="101"/>
    </row>
    <row r="373" spans="1:7" x14ac:dyDescent="0.3">
      <c r="A373" s="773" t="s">
        <v>473</v>
      </c>
      <c r="B373" s="40"/>
      <c r="C373" s="17" t="s">
        <v>474</v>
      </c>
      <c r="D373" s="768" t="s">
        <v>389</v>
      </c>
      <c r="E373" s="56">
        <v>5</v>
      </c>
      <c r="F373" s="70"/>
      <c r="G373" s="106"/>
    </row>
    <row r="374" spans="1:7" x14ac:dyDescent="0.3">
      <c r="A374" s="773"/>
      <c r="B374" s="729"/>
      <c r="C374" s="721"/>
      <c r="D374" s="768"/>
      <c r="E374" s="56"/>
      <c r="F374" s="70"/>
      <c r="G374" s="101"/>
    </row>
    <row r="375" spans="1:7" x14ac:dyDescent="0.3">
      <c r="A375" s="773" t="s">
        <v>475</v>
      </c>
      <c r="B375" s="729"/>
      <c r="C375" s="17" t="s">
        <v>388</v>
      </c>
      <c r="D375" s="768" t="s">
        <v>389</v>
      </c>
      <c r="E375" s="56">
        <v>10</v>
      </c>
      <c r="F375" s="70"/>
      <c r="G375" s="106"/>
    </row>
    <row r="376" spans="1:7" x14ac:dyDescent="0.3">
      <c r="A376" s="773"/>
      <c r="B376" s="12"/>
      <c r="C376" s="661"/>
      <c r="D376" s="768"/>
      <c r="E376" s="56"/>
      <c r="F376" s="70"/>
      <c r="G376" s="101"/>
    </row>
    <row r="377" spans="1:7" x14ac:dyDescent="0.3">
      <c r="A377" s="791" t="s">
        <v>295</v>
      </c>
      <c r="B377" s="792"/>
      <c r="C377" s="792"/>
      <c r="D377" s="793"/>
      <c r="E377" s="793"/>
      <c r="F377" s="831"/>
      <c r="G377" s="794"/>
    </row>
    <row r="378" spans="1:7" x14ac:dyDescent="0.3">
      <c r="A378" s="26"/>
      <c r="B378" s="572"/>
      <c r="C378" s="469"/>
      <c r="D378" s="572"/>
      <c r="E378" s="832"/>
      <c r="F378" s="764"/>
    </row>
    <row r="379" spans="1:7" x14ac:dyDescent="0.3">
      <c r="A379" s="26"/>
      <c r="B379" s="572"/>
      <c r="C379" s="93"/>
      <c r="D379" s="93"/>
      <c r="E379" s="93"/>
      <c r="F379" s="93"/>
      <c r="G379" s="93" t="str">
        <f>+G337</f>
        <v xml:space="preserve">CONTRACT NUMBER:  JW14455 </v>
      </c>
    </row>
    <row r="380" spans="1:7" x14ac:dyDescent="0.3">
      <c r="A380" s="26"/>
      <c r="B380" s="572"/>
      <c r="C380" s="473"/>
      <c r="D380" s="473"/>
      <c r="E380" s="473"/>
      <c r="F380" s="473"/>
      <c r="G380" s="93" t="str">
        <f t="shared" ref="G380:G381" si="1">+G338</f>
        <v>DIEPSLOOT SEWAGE AQUEDUCT:  BILL No 3 (BRIDGE 3)</v>
      </c>
    </row>
    <row r="381" spans="1:7" x14ac:dyDescent="0.3">
      <c r="A381" s="26"/>
      <c r="B381" s="572"/>
      <c r="C381" s="833"/>
      <c r="D381" s="833"/>
      <c r="E381" s="833"/>
      <c r="F381" s="833"/>
      <c r="G381" s="93" t="str">
        <f t="shared" si="1"/>
        <v>SECTION 4: DIVERSION AND RE-ENTRY CHAMBER</v>
      </c>
    </row>
    <row r="382" spans="1:7" x14ac:dyDescent="0.3">
      <c r="A382" s="32" t="s">
        <v>24</v>
      </c>
      <c r="B382" s="32" t="s">
        <v>0</v>
      </c>
      <c r="C382" s="32" t="s">
        <v>9</v>
      </c>
      <c r="D382" s="20" t="s">
        <v>1</v>
      </c>
      <c r="E382" s="33" t="s">
        <v>2</v>
      </c>
      <c r="F382" s="61" t="s">
        <v>25</v>
      </c>
      <c r="G382" s="117" t="s">
        <v>183</v>
      </c>
    </row>
    <row r="383" spans="1:7" x14ac:dyDescent="0.3">
      <c r="A383" s="34" t="s">
        <v>3</v>
      </c>
      <c r="B383" s="34" t="s">
        <v>184</v>
      </c>
      <c r="C383" s="34"/>
      <c r="D383" s="35"/>
      <c r="E383" s="36"/>
      <c r="F383" s="62"/>
      <c r="G383" s="94"/>
    </row>
    <row r="384" spans="1:7" x14ac:dyDescent="0.3">
      <c r="A384" s="791" t="s">
        <v>296</v>
      </c>
      <c r="B384" s="792"/>
      <c r="C384" s="792"/>
      <c r="D384" s="792"/>
      <c r="E384" s="792"/>
      <c r="F384" s="795"/>
      <c r="G384" s="794"/>
    </row>
    <row r="385" spans="1:7" x14ac:dyDescent="0.3">
      <c r="A385" s="773"/>
      <c r="B385" s="12"/>
      <c r="C385" s="661"/>
      <c r="D385" s="768"/>
      <c r="E385" s="56"/>
      <c r="F385" s="70"/>
      <c r="G385" s="101"/>
    </row>
    <row r="386" spans="1:7" x14ac:dyDescent="0.3">
      <c r="A386" s="773"/>
      <c r="B386" s="12"/>
      <c r="C386" s="661"/>
      <c r="D386" s="768"/>
      <c r="E386" s="56"/>
      <c r="F386" s="70"/>
      <c r="G386" s="101"/>
    </row>
    <row r="387" spans="1:7" ht="24" customHeight="1" x14ac:dyDescent="0.3">
      <c r="A387" s="773"/>
      <c r="B387" s="898" t="s">
        <v>476</v>
      </c>
      <c r="C387" s="849" t="s">
        <v>477</v>
      </c>
      <c r="D387" s="768"/>
      <c r="E387" s="56"/>
      <c r="F387" s="70"/>
      <c r="G387" s="101"/>
    </row>
    <row r="388" spans="1:7" x14ac:dyDescent="0.3">
      <c r="A388" s="773"/>
      <c r="B388" s="776"/>
      <c r="C388" s="661"/>
      <c r="D388" s="768"/>
      <c r="E388" s="782"/>
      <c r="F388" s="69"/>
      <c r="G388" s="101"/>
    </row>
    <row r="389" spans="1:7" ht="52.8" x14ac:dyDescent="0.3">
      <c r="A389" s="773" t="s">
        <v>478</v>
      </c>
      <c r="B389" s="12" t="s">
        <v>245</v>
      </c>
      <c r="C389" s="661" t="s">
        <v>1208</v>
      </c>
      <c r="D389" s="768" t="s">
        <v>252</v>
      </c>
      <c r="E389" s="782">
        <v>2</v>
      </c>
      <c r="F389" s="69"/>
      <c r="G389" s="106"/>
    </row>
    <row r="390" spans="1:7" x14ac:dyDescent="0.3">
      <c r="A390" s="773"/>
      <c r="B390" s="776"/>
      <c r="C390" s="661"/>
      <c r="D390" s="768"/>
      <c r="E390" s="782"/>
      <c r="F390" s="69"/>
      <c r="G390" s="101"/>
    </row>
    <row r="391" spans="1:7" ht="27" x14ac:dyDescent="0.3">
      <c r="A391" s="773" t="s">
        <v>480</v>
      </c>
      <c r="B391" s="899" t="s">
        <v>481</v>
      </c>
      <c r="C391" s="661" t="s">
        <v>482</v>
      </c>
      <c r="D391" s="768" t="s">
        <v>252</v>
      </c>
      <c r="E391" s="782">
        <v>2</v>
      </c>
      <c r="F391" s="69"/>
      <c r="G391" s="106"/>
    </row>
    <row r="392" spans="1:7" x14ac:dyDescent="0.3">
      <c r="A392" s="773"/>
      <c r="B392" s="12"/>
      <c r="C392" s="661"/>
      <c r="D392" s="768"/>
      <c r="E392" s="782"/>
      <c r="F392" s="69"/>
      <c r="G392" s="101"/>
    </row>
    <row r="393" spans="1:7" ht="26.4" x14ac:dyDescent="0.3">
      <c r="A393" s="773" t="s">
        <v>483</v>
      </c>
      <c r="B393" s="12" t="s">
        <v>484</v>
      </c>
      <c r="C393" s="661" t="s">
        <v>485</v>
      </c>
      <c r="D393" s="768" t="s">
        <v>266</v>
      </c>
      <c r="E393" s="782">
        <v>10</v>
      </c>
      <c r="F393" s="69"/>
      <c r="G393" s="106"/>
    </row>
    <row r="394" spans="1:7" x14ac:dyDescent="0.3">
      <c r="A394" s="773"/>
      <c r="B394" s="776"/>
      <c r="C394" s="661"/>
      <c r="D394" s="768"/>
      <c r="E394" s="782"/>
      <c r="F394" s="69"/>
      <c r="G394" s="101"/>
    </row>
    <row r="395" spans="1:7" ht="27" x14ac:dyDescent="0.3">
      <c r="A395" s="773" t="s">
        <v>486</v>
      </c>
      <c r="B395" s="899" t="s">
        <v>481</v>
      </c>
      <c r="C395" s="661" t="s">
        <v>487</v>
      </c>
      <c r="D395" s="768" t="s">
        <v>488</v>
      </c>
      <c r="E395" s="782">
        <v>1</v>
      </c>
      <c r="F395" s="69"/>
      <c r="G395" s="106"/>
    </row>
    <row r="396" spans="1:7" x14ac:dyDescent="0.3">
      <c r="A396" s="773"/>
      <c r="B396" s="776"/>
      <c r="C396" s="661"/>
      <c r="D396" s="768"/>
      <c r="E396" s="782"/>
      <c r="F396" s="69"/>
      <c r="G396" s="101"/>
    </row>
    <row r="397" spans="1:7" ht="66" x14ac:dyDescent="0.3">
      <c r="A397" s="773" t="s">
        <v>489</v>
      </c>
      <c r="B397" s="12" t="s">
        <v>490</v>
      </c>
      <c r="C397" s="661" t="s">
        <v>1209</v>
      </c>
      <c r="D397" s="768" t="s">
        <v>111</v>
      </c>
      <c r="E397" s="782">
        <v>1</v>
      </c>
      <c r="F397" s="69">
        <v>3000000</v>
      </c>
      <c r="G397" s="106">
        <f>+E397*F397</f>
        <v>3000000</v>
      </c>
    </row>
    <row r="398" spans="1:7" x14ac:dyDescent="0.3">
      <c r="A398" s="773"/>
      <c r="B398" s="12"/>
      <c r="C398" s="661"/>
      <c r="D398" s="768"/>
      <c r="E398" s="782"/>
      <c r="F398" s="69"/>
      <c r="G398" s="106"/>
    </row>
    <row r="399" spans="1:7" x14ac:dyDescent="0.3">
      <c r="A399" s="773"/>
      <c r="B399" s="12"/>
      <c r="C399" s="661"/>
      <c r="D399" s="768"/>
      <c r="E399" s="782"/>
      <c r="F399" s="69"/>
      <c r="G399" s="106"/>
    </row>
    <row r="400" spans="1:7" x14ac:dyDescent="0.3">
      <c r="A400" s="773"/>
      <c r="B400" s="12"/>
      <c r="C400" s="661"/>
      <c r="D400" s="768"/>
      <c r="E400" s="782"/>
      <c r="F400" s="69"/>
      <c r="G400" s="106"/>
    </row>
    <row r="401" spans="1:7" x14ac:dyDescent="0.3">
      <c r="A401" s="773"/>
      <c r="B401" s="12"/>
      <c r="C401" s="661"/>
      <c r="D401" s="768"/>
      <c r="E401" s="782"/>
      <c r="F401" s="69"/>
      <c r="G401" s="106"/>
    </row>
    <row r="402" spans="1:7" x14ac:dyDescent="0.3">
      <c r="A402" s="773"/>
      <c r="B402" s="12"/>
      <c r="C402" s="661"/>
      <c r="D402" s="768"/>
      <c r="E402" s="782"/>
      <c r="F402" s="69"/>
      <c r="G402" s="106"/>
    </row>
    <row r="403" spans="1:7" x14ac:dyDescent="0.3">
      <c r="A403" s="773"/>
      <c r="B403" s="12"/>
      <c r="C403" s="661"/>
      <c r="D403" s="768"/>
      <c r="E403" s="782"/>
      <c r="F403" s="69"/>
      <c r="G403" s="106"/>
    </row>
    <row r="404" spans="1:7" x14ac:dyDescent="0.3">
      <c r="A404" s="773"/>
      <c r="B404" s="12"/>
      <c r="C404" s="661"/>
      <c r="D404" s="768"/>
      <c r="E404" s="782"/>
      <c r="F404" s="69"/>
      <c r="G404" s="106"/>
    </row>
    <row r="405" spans="1:7" x14ac:dyDescent="0.3">
      <c r="A405" s="773"/>
      <c r="B405" s="12"/>
      <c r="C405" s="661"/>
      <c r="D405" s="768"/>
      <c r="E405" s="782"/>
      <c r="F405" s="69"/>
      <c r="G405" s="106"/>
    </row>
    <row r="406" spans="1:7" x14ac:dyDescent="0.3">
      <c r="A406" s="773"/>
      <c r="B406" s="12"/>
      <c r="C406" s="661"/>
      <c r="D406" s="768"/>
      <c r="E406" s="782"/>
      <c r="F406" s="69"/>
      <c r="G406" s="106"/>
    </row>
    <row r="407" spans="1:7" x14ac:dyDescent="0.3">
      <c r="A407" s="773"/>
      <c r="B407" s="12"/>
      <c r="C407" s="661"/>
      <c r="D407" s="768"/>
      <c r="E407" s="782"/>
      <c r="F407" s="69"/>
      <c r="G407" s="106"/>
    </row>
    <row r="408" spans="1:7" x14ac:dyDescent="0.3">
      <c r="A408" s="773"/>
      <c r="B408" s="12"/>
      <c r="C408" s="661"/>
      <c r="D408" s="768"/>
      <c r="E408" s="782"/>
      <c r="F408" s="69"/>
      <c r="G408" s="106"/>
    </row>
    <row r="409" spans="1:7" x14ac:dyDescent="0.3">
      <c r="A409" s="773"/>
      <c r="B409" s="12"/>
      <c r="C409" s="661"/>
      <c r="D409" s="768"/>
      <c r="E409" s="782"/>
      <c r="F409" s="69"/>
      <c r="G409" s="106"/>
    </row>
    <row r="410" spans="1:7" x14ac:dyDescent="0.3">
      <c r="A410" s="773"/>
      <c r="B410" s="12"/>
      <c r="C410" s="661"/>
      <c r="D410" s="768"/>
      <c r="E410" s="782"/>
      <c r="F410" s="69"/>
      <c r="G410" s="106"/>
    </row>
    <row r="411" spans="1:7" x14ac:dyDescent="0.3">
      <c r="A411" s="773"/>
      <c r="B411" s="12"/>
      <c r="C411" s="661"/>
      <c r="D411" s="768"/>
      <c r="E411" s="782"/>
      <c r="F411" s="69"/>
      <c r="G411" s="106"/>
    </row>
    <row r="412" spans="1:7" x14ac:dyDescent="0.3">
      <c r="A412" s="773"/>
      <c r="B412" s="12"/>
      <c r="C412" s="661"/>
      <c r="D412" s="768"/>
      <c r="E412" s="782"/>
      <c r="F412" s="69"/>
      <c r="G412" s="106"/>
    </row>
    <row r="413" spans="1:7" x14ac:dyDescent="0.3">
      <c r="A413" s="773"/>
      <c r="B413" s="12"/>
      <c r="C413" s="661"/>
      <c r="D413" s="768"/>
      <c r="E413" s="782"/>
      <c r="F413" s="69"/>
      <c r="G413" s="106"/>
    </row>
    <row r="414" spans="1:7" x14ac:dyDescent="0.3">
      <c r="A414" s="773"/>
      <c r="B414" s="12"/>
      <c r="C414" s="661"/>
      <c r="D414" s="768"/>
      <c r="E414" s="782"/>
      <c r="F414" s="69"/>
      <c r="G414" s="106"/>
    </row>
    <row r="415" spans="1:7" x14ac:dyDescent="0.3">
      <c r="A415" s="773"/>
      <c r="B415" s="12"/>
      <c r="C415" s="661"/>
      <c r="D415" s="768"/>
      <c r="E415" s="782"/>
      <c r="F415" s="69"/>
      <c r="G415" s="106"/>
    </row>
    <row r="416" spans="1:7" x14ac:dyDescent="0.3">
      <c r="A416" s="773"/>
      <c r="B416" s="12"/>
      <c r="C416" s="661"/>
      <c r="D416" s="768"/>
      <c r="E416" s="782"/>
      <c r="F416" s="69"/>
      <c r="G416" s="106"/>
    </row>
    <row r="417" spans="1:7" x14ac:dyDescent="0.3">
      <c r="A417" s="773"/>
      <c r="B417" s="12"/>
      <c r="C417" s="661"/>
      <c r="D417" s="768"/>
      <c r="E417" s="782"/>
      <c r="F417" s="69"/>
      <c r="G417" s="106"/>
    </row>
    <row r="418" spans="1:7" x14ac:dyDescent="0.3">
      <c r="A418" s="773"/>
      <c r="B418" s="12"/>
      <c r="C418" s="661"/>
      <c r="D418" s="768"/>
      <c r="E418" s="782"/>
      <c r="F418" s="69"/>
      <c r="G418" s="106"/>
    </row>
    <row r="419" spans="1:7" x14ac:dyDescent="0.3">
      <c r="A419" s="773"/>
      <c r="B419" s="12"/>
      <c r="C419" s="661"/>
      <c r="D419" s="768"/>
      <c r="E419" s="782"/>
      <c r="F419" s="69"/>
      <c r="G419" s="106"/>
    </row>
    <row r="420" spans="1:7" x14ac:dyDescent="0.3">
      <c r="A420" s="773"/>
      <c r="B420" s="12"/>
      <c r="C420" s="661"/>
      <c r="D420" s="768"/>
      <c r="E420" s="782"/>
      <c r="F420" s="69"/>
      <c r="G420" s="106"/>
    </row>
    <row r="421" spans="1:7" x14ac:dyDescent="0.3">
      <c r="A421" s="773"/>
      <c r="B421" s="12"/>
      <c r="C421" s="661"/>
      <c r="D421" s="768"/>
      <c r="E421" s="782"/>
      <c r="F421" s="69"/>
      <c r="G421" s="106"/>
    </row>
    <row r="422" spans="1:7" x14ac:dyDescent="0.3">
      <c r="A422" s="773"/>
      <c r="B422" s="12"/>
      <c r="C422" s="661"/>
      <c r="D422" s="768"/>
      <c r="E422" s="782"/>
      <c r="F422" s="69"/>
      <c r="G422" s="106"/>
    </row>
    <row r="423" spans="1:7" x14ac:dyDescent="0.3">
      <c r="A423" s="773"/>
      <c r="B423" s="12"/>
      <c r="C423" s="661"/>
      <c r="D423" s="768"/>
      <c r="E423" s="782"/>
      <c r="F423" s="69"/>
      <c r="G423" s="106"/>
    </row>
    <row r="424" spans="1:7" x14ac:dyDescent="0.3">
      <c r="A424" s="773"/>
      <c r="B424" s="12"/>
      <c r="C424" s="661"/>
      <c r="D424" s="768"/>
      <c r="E424" s="782"/>
      <c r="F424" s="69"/>
      <c r="G424" s="106"/>
    </row>
    <row r="425" spans="1:7" x14ac:dyDescent="0.3">
      <c r="A425" s="773"/>
      <c r="B425" s="12"/>
      <c r="C425" s="661"/>
      <c r="D425" s="768"/>
      <c r="E425" s="782"/>
      <c r="F425" s="69"/>
      <c r="G425" s="106"/>
    </row>
    <row r="426" spans="1:7" x14ac:dyDescent="0.3">
      <c r="A426" s="773"/>
      <c r="B426" s="12"/>
      <c r="C426" s="661"/>
      <c r="D426" s="768"/>
      <c r="E426" s="782"/>
      <c r="F426" s="69"/>
      <c r="G426" s="106"/>
    </row>
    <row r="427" spans="1:7" x14ac:dyDescent="0.3">
      <c r="A427" s="773"/>
      <c r="B427" s="12"/>
      <c r="C427" s="661"/>
      <c r="D427" s="768"/>
      <c r="E427" s="782"/>
      <c r="F427" s="69"/>
      <c r="G427" s="106"/>
    </row>
    <row r="428" spans="1:7" x14ac:dyDescent="0.3">
      <c r="A428" s="773"/>
      <c r="B428" s="12"/>
      <c r="C428" s="661"/>
      <c r="D428" s="768"/>
      <c r="E428" s="782"/>
      <c r="F428" s="69"/>
      <c r="G428" s="106"/>
    </row>
    <row r="429" spans="1:7" x14ac:dyDescent="0.3">
      <c r="A429" s="773"/>
      <c r="B429" s="12"/>
      <c r="C429" s="661"/>
      <c r="D429" s="768"/>
      <c r="E429" s="782"/>
      <c r="F429" s="69"/>
      <c r="G429" s="106"/>
    </row>
    <row r="430" spans="1:7" x14ac:dyDescent="0.3">
      <c r="A430" s="773"/>
      <c r="B430" s="12"/>
      <c r="C430" s="661"/>
      <c r="D430" s="768"/>
      <c r="E430" s="782"/>
      <c r="F430" s="69"/>
      <c r="G430" s="106"/>
    </row>
    <row r="431" spans="1:7" x14ac:dyDescent="0.3">
      <c r="A431" s="773"/>
      <c r="B431" s="12"/>
      <c r="C431" s="661"/>
      <c r="D431" s="768"/>
      <c r="E431" s="782"/>
      <c r="F431" s="69"/>
      <c r="G431" s="101"/>
    </row>
    <row r="432" spans="1:7" x14ac:dyDescent="0.3">
      <c r="A432" s="773"/>
      <c r="B432" s="813"/>
      <c r="C432" s="661"/>
      <c r="D432" s="768"/>
      <c r="E432" s="782"/>
      <c r="F432" s="70"/>
      <c r="G432" s="101"/>
    </row>
    <row r="433" spans="1:7" x14ac:dyDescent="0.3">
      <c r="A433" s="773"/>
      <c r="B433" s="779"/>
      <c r="C433" s="802"/>
      <c r="D433" s="768"/>
      <c r="E433" s="769"/>
      <c r="F433" s="69"/>
      <c r="G433" s="101"/>
    </row>
    <row r="434" spans="1:7" x14ac:dyDescent="0.3">
      <c r="A434" s="791" t="s">
        <v>326</v>
      </c>
      <c r="B434" s="792"/>
      <c r="C434" s="792"/>
      <c r="D434" s="793"/>
      <c r="E434" s="793"/>
      <c r="F434" s="691"/>
      <c r="G434" s="794"/>
    </row>
    <row r="435" spans="1:7" x14ac:dyDescent="0.3">
      <c r="A435" s="900"/>
      <c r="B435" s="901"/>
      <c r="C435" s="902"/>
      <c r="D435" s="903"/>
      <c r="E435" s="903"/>
    </row>
    <row r="436" spans="1:7" x14ac:dyDescent="0.3">
      <c r="A436" s="19"/>
      <c r="B436" s="25"/>
      <c r="C436" s="93"/>
      <c r="D436" s="93"/>
      <c r="E436" s="93"/>
      <c r="F436" s="93"/>
      <c r="G436" s="93" t="str">
        <f>+G337</f>
        <v xml:space="preserve">CONTRACT NUMBER:  JW14455 </v>
      </c>
    </row>
    <row r="437" spans="1:7" x14ac:dyDescent="0.3">
      <c r="A437" s="19"/>
      <c r="B437" s="25"/>
      <c r="C437" s="904"/>
      <c r="D437" s="904"/>
      <c r="E437" s="904"/>
      <c r="F437" s="904"/>
      <c r="G437" s="93" t="str">
        <f>+G338</f>
        <v>DIEPSLOOT SEWAGE AQUEDUCT:  BILL No 3 (BRIDGE 3)</v>
      </c>
    </row>
    <row r="438" spans="1:7" x14ac:dyDescent="0.3">
      <c r="A438" s="19"/>
      <c r="B438" s="25"/>
      <c r="D438" s="905"/>
      <c r="E438" s="905"/>
      <c r="F438" s="905"/>
      <c r="G438" s="905" t="s">
        <v>494</v>
      </c>
    </row>
    <row r="439" spans="1:7" x14ac:dyDescent="0.3">
      <c r="A439" s="32" t="s">
        <v>24</v>
      </c>
      <c r="B439" s="32" t="s">
        <v>0</v>
      </c>
      <c r="C439" s="32" t="s">
        <v>9</v>
      </c>
      <c r="D439" s="20" t="s">
        <v>1</v>
      </c>
      <c r="E439" s="33" t="s">
        <v>2</v>
      </c>
      <c r="F439" s="61" t="s">
        <v>25</v>
      </c>
      <c r="G439" s="117" t="s">
        <v>183</v>
      </c>
    </row>
    <row r="440" spans="1:7" x14ac:dyDescent="0.3">
      <c r="A440" s="34" t="s">
        <v>3</v>
      </c>
      <c r="B440" s="34" t="s">
        <v>184</v>
      </c>
      <c r="C440" s="34"/>
      <c r="D440" s="35"/>
      <c r="E440" s="36"/>
      <c r="F440" s="62"/>
      <c r="G440" s="94"/>
    </row>
    <row r="441" spans="1:7" ht="26.4" x14ac:dyDescent="0.3">
      <c r="A441" s="906">
        <v>5</v>
      </c>
      <c r="B441" s="907" t="s">
        <v>185</v>
      </c>
      <c r="C441" s="908" t="s">
        <v>495</v>
      </c>
      <c r="D441" s="907"/>
      <c r="E441" s="907"/>
      <c r="F441" s="69"/>
      <c r="G441" s="57"/>
    </row>
    <row r="442" spans="1:7" x14ac:dyDescent="0.3">
      <c r="A442" s="16"/>
      <c r="B442" s="18"/>
      <c r="C442" s="909"/>
      <c r="D442" s="18"/>
      <c r="E442" s="910"/>
      <c r="F442" s="69"/>
      <c r="G442" s="101"/>
    </row>
    <row r="443" spans="1:7" ht="39.6" x14ac:dyDescent="0.3">
      <c r="A443" s="24" t="s">
        <v>496</v>
      </c>
      <c r="B443" s="18" t="s">
        <v>497</v>
      </c>
      <c r="C443" s="55" t="s">
        <v>498</v>
      </c>
      <c r="D443" s="18" t="s">
        <v>499</v>
      </c>
      <c r="E443" s="910">
        <v>1</v>
      </c>
      <c r="F443" s="69"/>
      <c r="G443" s="106"/>
    </row>
    <row r="444" spans="1:7" x14ac:dyDescent="0.3">
      <c r="A444" s="27"/>
      <c r="B444" s="18"/>
      <c r="C444" s="55"/>
      <c r="D444" s="18"/>
      <c r="E444" s="910"/>
      <c r="F444" s="69"/>
      <c r="G444" s="101"/>
    </row>
    <row r="445" spans="1:7" ht="39.6" x14ac:dyDescent="0.3">
      <c r="A445" s="27" t="s">
        <v>500</v>
      </c>
      <c r="B445" s="18" t="s">
        <v>501</v>
      </c>
      <c r="C445" s="55" t="s">
        <v>502</v>
      </c>
      <c r="D445" s="18" t="s">
        <v>499</v>
      </c>
      <c r="E445" s="910">
        <v>1</v>
      </c>
      <c r="F445" s="69"/>
      <c r="G445" s="106"/>
    </row>
    <row r="446" spans="1:7" x14ac:dyDescent="0.3">
      <c r="A446" s="27"/>
      <c r="B446" s="18"/>
      <c r="C446" s="55"/>
      <c r="D446" s="18"/>
      <c r="E446" s="910"/>
      <c r="F446" s="69"/>
      <c r="G446" s="101"/>
    </row>
    <row r="447" spans="1:7" ht="52.8" x14ac:dyDescent="0.3">
      <c r="A447" s="27" t="s">
        <v>503</v>
      </c>
      <c r="B447" s="18" t="s">
        <v>504</v>
      </c>
      <c r="C447" s="911" t="s">
        <v>505</v>
      </c>
      <c r="D447" s="18" t="s">
        <v>499</v>
      </c>
      <c r="E447" s="910">
        <v>1</v>
      </c>
      <c r="F447" s="69"/>
      <c r="G447" s="106"/>
    </row>
    <row r="448" spans="1:7" x14ac:dyDescent="0.3">
      <c r="A448" s="27"/>
      <c r="B448" s="18"/>
      <c r="C448" s="55"/>
      <c r="D448" s="18"/>
      <c r="E448" s="910"/>
      <c r="F448" s="69"/>
      <c r="G448" s="101"/>
    </row>
    <row r="449" spans="1:7" ht="26.4" x14ac:dyDescent="0.3">
      <c r="A449" s="27" t="s">
        <v>506</v>
      </c>
      <c r="B449" s="18" t="s">
        <v>507</v>
      </c>
      <c r="C449" s="661" t="s">
        <v>508</v>
      </c>
      <c r="D449" s="18" t="s">
        <v>499</v>
      </c>
      <c r="E449" s="56">
        <v>1</v>
      </c>
      <c r="F449" s="69"/>
      <c r="G449" s="106"/>
    </row>
    <row r="450" spans="1:7" x14ac:dyDescent="0.3">
      <c r="A450" s="27"/>
      <c r="B450" s="15"/>
      <c r="C450" s="55"/>
      <c r="D450" s="18"/>
      <c r="E450" s="56"/>
      <c r="F450" s="69"/>
      <c r="G450" s="101"/>
    </row>
    <row r="451" spans="1:7" x14ac:dyDescent="0.3">
      <c r="A451" s="773"/>
      <c r="B451" s="18"/>
      <c r="C451" s="661"/>
      <c r="D451" s="18"/>
      <c r="E451" s="56"/>
      <c r="F451" s="69"/>
      <c r="G451" s="101"/>
    </row>
    <row r="452" spans="1:7" x14ac:dyDescent="0.3">
      <c r="A452" s="27"/>
      <c r="B452" s="15"/>
      <c r="C452" s="55"/>
      <c r="D452" s="18"/>
      <c r="E452" s="56"/>
      <c r="F452" s="69"/>
      <c r="G452" s="101"/>
    </row>
    <row r="453" spans="1:7" x14ac:dyDescent="0.3">
      <c r="A453" s="27"/>
      <c r="B453" s="15"/>
      <c r="C453" s="55"/>
      <c r="D453" s="18"/>
      <c r="E453" s="56"/>
      <c r="F453" s="69"/>
      <c r="G453" s="101"/>
    </row>
    <row r="454" spans="1:7" x14ac:dyDescent="0.3">
      <c r="A454" s="27"/>
      <c r="B454" s="15"/>
      <c r="C454" s="55"/>
      <c r="D454" s="18"/>
      <c r="E454" s="56"/>
      <c r="F454" s="69"/>
      <c r="G454" s="101"/>
    </row>
    <row r="455" spans="1:7" x14ac:dyDescent="0.3">
      <c r="A455" s="27"/>
      <c r="B455" s="15"/>
      <c r="C455" s="55"/>
      <c r="D455" s="18"/>
      <c r="E455" s="56"/>
      <c r="F455" s="69"/>
      <c r="G455" s="101"/>
    </row>
    <row r="456" spans="1:7" x14ac:dyDescent="0.3">
      <c r="A456" s="27"/>
      <c r="B456" s="15"/>
      <c r="C456" s="55"/>
      <c r="D456" s="18"/>
      <c r="E456" s="56"/>
      <c r="F456" s="69"/>
      <c r="G456" s="101"/>
    </row>
    <row r="457" spans="1:7" x14ac:dyDescent="0.3">
      <c r="A457" s="27"/>
      <c r="B457" s="15"/>
      <c r="C457" s="55"/>
      <c r="D457" s="18"/>
      <c r="E457" s="56"/>
      <c r="F457" s="69"/>
      <c r="G457" s="101"/>
    </row>
    <row r="458" spans="1:7" x14ac:dyDescent="0.3">
      <c r="A458" s="27"/>
      <c r="B458" s="15"/>
      <c r="C458" s="55"/>
      <c r="D458" s="18"/>
      <c r="E458" s="56"/>
      <c r="F458" s="69"/>
      <c r="G458" s="101"/>
    </row>
    <row r="459" spans="1:7" x14ac:dyDescent="0.3">
      <c r="A459" s="27"/>
      <c r="B459" s="15"/>
      <c r="C459" s="55"/>
      <c r="D459" s="18"/>
      <c r="E459" s="56"/>
      <c r="F459" s="69"/>
      <c r="G459" s="101"/>
    </row>
    <row r="460" spans="1:7" x14ac:dyDescent="0.3">
      <c r="A460" s="27"/>
      <c r="B460" s="15"/>
      <c r="C460" s="55"/>
      <c r="D460" s="18"/>
      <c r="E460" s="56"/>
      <c r="F460" s="69"/>
      <c r="G460" s="101"/>
    </row>
    <row r="461" spans="1:7" x14ac:dyDescent="0.3">
      <c r="A461" s="27"/>
      <c r="B461" s="15"/>
      <c r="C461" s="55"/>
      <c r="D461" s="18"/>
      <c r="E461" s="56"/>
      <c r="F461" s="69"/>
      <c r="G461" s="101"/>
    </row>
    <row r="462" spans="1:7" x14ac:dyDescent="0.3">
      <c r="A462" s="27"/>
      <c r="B462" s="15"/>
      <c r="C462" s="55"/>
      <c r="D462" s="18"/>
      <c r="E462" s="56"/>
      <c r="F462" s="69"/>
      <c r="G462" s="101"/>
    </row>
    <row r="463" spans="1:7" x14ac:dyDescent="0.3">
      <c r="A463" s="27"/>
      <c r="B463" s="15"/>
      <c r="C463" s="55"/>
      <c r="D463" s="18"/>
      <c r="E463" s="56"/>
      <c r="F463" s="69"/>
      <c r="G463" s="101"/>
    </row>
    <row r="464" spans="1:7" x14ac:dyDescent="0.3">
      <c r="A464" s="27"/>
      <c r="B464" s="15"/>
      <c r="C464" s="55"/>
      <c r="D464" s="18"/>
      <c r="E464" s="56"/>
      <c r="F464" s="69"/>
      <c r="G464" s="101"/>
    </row>
    <row r="465" spans="1:7" x14ac:dyDescent="0.3">
      <c r="A465" s="27"/>
      <c r="B465" s="15"/>
      <c r="C465" s="55"/>
      <c r="D465" s="18"/>
      <c r="E465" s="56"/>
      <c r="F465" s="69"/>
      <c r="G465" s="101"/>
    </row>
    <row r="466" spans="1:7" x14ac:dyDescent="0.3">
      <c r="A466" s="27"/>
      <c r="B466" s="15"/>
      <c r="C466" s="55"/>
      <c r="D466" s="18"/>
      <c r="E466" s="56"/>
      <c r="F466" s="69"/>
      <c r="G466" s="101"/>
    </row>
    <row r="467" spans="1:7" x14ac:dyDescent="0.3">
      <c r="A467" s="27"/>
      <c r="B467" s="15"/>
      <c r="C467" s="55"/>
      <c r="D467" s="18"/>
      <c r="E467" s="56"/>
      <c r="F467" s="69"/>
      <c r="G467" s="101"/>
    </row>
    <row r="468" spans="1:7" x14ac:dyDescent="0.3">
      <c r="A468" s="27"/>
      <c r="B468" s="15"/>
      <c r="C468" s="55"/>
      <c r="D468" s="18"/>
      <c r="E468" s="56"/>
      <c r="F468" s="69"/>
      <c r="G468" s="101"/>
    </row>
    <row r="469" spans="1:7" x14ac:dyDescent="0.3">
      <c r="A469" s="27"/>
      <c r="B469" s="15"/>
      <c r="C469" s="55"/>
      <c r="D469" s="18"/>
      <c r="E469" s="56"/>
      <c r="F469" s="69"/>
      <c r="G469" s="101"/>
    </row>
    <row r="470" spans="1:7" x14ac:dyDescent="0.3">
      <c r="A470" s="27"/>
      <c r="B470" s="15"/>
      <c r="C470" s="55"/>
      <c r="D470" s="18"/>
      <c r="E470" s="56"/>
      <c r="F470" s="69"/>
      <c r="G470" s="101"/>
    </row>
    <row r="471" spans="1:7" x14ac:dyDescent="0.3">
      <c r="A471" s="27"/>
      <c r="B471" s="15"/>
      <c r="C471" s="55"/>
      <c r="D471" s="18"/>
      <c r="E471" s="56"/>
      <c r="F471" s="69"/>
      <c r="G471" s="101"/>
    </row>
    <row r="472" spans="1:7" x14ac:dyDescent="0.3">
      <c r="A472" s="27"/>
      <c r="B472" s="15"/>
      <c r="C472" s="55"/>
      <c r="D472" s="18"/>
      <c r="E472" s="56"/>
      <c r="F472" s="69"/>
      <c r="G472" s="101"/>
    </row>
    <row r="473" spans="1:7" x14ac:dyDescent="0.3">
      <c r="A473" s="27"/>
      <c r="B473" s="15"/>
      <c r="C473" s="55"/>
      <c r="D473" s="18"/>
      <c r="E473" s="56"/>
      <c r="F473" s="69"/>
      <c r="G473" s="101"/>
    </row>
    <row r="474" spans="1:7" x14ac:dyDescent="0.3">
      <c r="A474" s="27"/>
      <c r="B474" s="15"/>
      <c r="C474" s="55"/>
      <c r="D474" s="18"/>
      <c r="E474" s="56"/>
      <c r="F474" s="69"/>
      <c r="G474" s="101"/>
    </row>
    <row r="475" spans="1:7" x14ac:dyDescent="0.3">
      <c r="A475" s="27"/>
      <c r="B475" s="15"/>
      <c r="C475" s="55"/>
      <c r="D475" s="18"/>
      <c r="E475" s="56"/>
      <c r="F475" s="69"/>
      <c r="G475" s="101"/>
    </row>
    <row r="476" spans="1:7" x14ac:dyDescent="0.3">
      <c r="A476" s="27"/>
      <c r="B476" s="15"/>
      <c r="C476" s="55"/>
      <c r="D476" s="18"/>
      <c r="E476" s="56"/>
      <c r="F476" s="69"/>
      <c r="G476" s="101"/>
    </row>
    <row r="477" spans="1:7" x14ac:dyDescent="0.3">
      <c r="A477" s="27"/>
      <c r="B477" s="15"/>
      <c r="C477" s="55"/>
      <c r="D477" s="18"/>
      <c r="E477" s="56"/>
      <c r="F477" s="69"/>
      <c r="G477" s="101"/>
    </row>
    <row r="478" spans="1:7" x14ac:dyDescent="0.3">
      <c r="A478" s="27"/>
      <c r="B478" s="15"/>
      <c r="C478" s="55"/>
      <c r="D478" s="18"/>
      <c r="E478" s="56"/>
      <c r="F478" s="69"/>
      <c r="G478" s="101"/>
    </row>
    <row r="479" spans="1:7" x14ac:dyDescent="0.3">
      <c r="A479" s="27"/>
      <c r="B479" s="15"/>
      <c r="C479" s="55"/>
      <c r="D479" s="18"/>
      <c r="E479" s="56"/>
      <c r="F479" s="69"/>
      <c r="G479" s="101"/>
    </row>
    <row r="480" spans="1:7" x14ac:dyDescent="0.3">
      <c r="A480" s="27"/>
      <c r="B480" s="15"/>
      <c r="C480" s="55"/>
      <c r="D480" s="18"/>
      <c r="E480" s="56"/>
      <c r="F480" s="69"/>
      <c r="G480" s="101"/>
    </row>
    <row r="481" spans="1:7" x14ac:dyDescent="0.3">
      <c r="A481" s="27"/>
      <c r="B481" s="15"/>
      <c r="C481" s="911"/>
      <c r="D481" s="18"/>
      <c r="E481" s="56"/>
      <c r="F481" s="69"/>
      <c r="G481" s="101"/>
    </row>
    <row r="482" spans="1:7" x14ac:dyDescent="0.3">
      <c r="A482" s="27"/>
      <c r="B482" s="15"/>
      <c r="C482" s="55"/>
      <c r="D482" s="18"/>
      <c r="E482" s="56"/>
      <c r="F482" s="69"/>
      <c r="G482" s="101"/>
    </row>
    <row r="483" spans="1:7" x14ac:dyDescent="0.3">
      <c r="A483" s="27"/>
      <c r="B483" s="15"/>
      <c r="C483" s="55"/>
      <c r="D483" s="18"/>
      <c r="E483" s="56"/>
      <c r="F483" s="69"/>
      <c r="G483" s="101"/>
    </row>
    <row r="484" spans="1:7" x14ac:dyDescent="0.3">
      <c r="A484" s="27"/>
      <c r="B484" s="15"/>
      <c r="C484" s="55"/>
      <c r="D484" s="18"/>
      <c r="E484" s="56"/>
      <c r="F484" s="69"/>
      <c r="G484" s="101"/>
    </row>
    <row r="485" spans="1:7" x14ac:dyDescent="0.3">
      <c r="A485" s="27"/>
      <c r="B485" s="15"/>
      <c r="C485" s="55"/>
      <c r="D485" s="18"/>
      <c r="E485" s="56"/>
      <c r="F485" s="69"/>
      <c r="G485" s="101"/>
    </row>
    <row r="486" spans="1:7" x14ac:dyDescent="0.3">
      <c r="A486" s="27"/>
      <c r="B486" s="15"/>
      <c r="C486" s="55"/>
      <c r="D486" s="18"/>
      <c r="E486" s="56"/>
      <c r="F486" s="69"/>
      <c r="G486" s="101"/>
    </row>
    <row r="487" spans="1:7" x14ac:dyDescent="0.3">
      <c r="A487" s="27"/>
      <c r="B487" s="827"/>
      <c r="C487" s="736"/>
      <c r="D487" s="18"/>
      <c r="E487" s="912"/>
      <c r="F487" s="69"/>
      <c r="G487" s="101"/>
    </row>
    <row r="488" spans="1:7" x14ac:dyDescent="0.3">
      <c r="A488" s="27"/>
      <c r="B488" s="827"/>
      <c r="C488" s="736"/>
      <c r="D488" s="18"/>
      <c r="E488" s="912"/>
      <c r="F488" s="69"/>
      <c r="G488" s="101"/>
    </row>
    <row r="489" spans="1:7" x14ac:dyDescent="0.3">
      <c r="A489" s="27"/>
      <c r="B489" s="827"/>
      <c r="C489" s="721"/>
      <c r="D489" s="15"/>
      <c r="E489" s="15"/>
      <c r="F489" s="812"/>
      <c r="G489" s="101"/>
    </row>
    <row r="490" spans="1:7" x14ac:dyDescent="0.3">
      <c r="A490" s="27"/>
      <c r="B490" s="827"/>
      <c r="C490" s="721"/>
      <c r="D490" s="15"/>
      <c r="E490" s="15"/>
      <c r="F490" s="812"/>
      <c r="G490" s="101"/>
    </row>
    <row r="491" spans="1:7" x14ac:dyDescent="0.3">
      <c r="A491" s="27"/>
      <c r="B491" s="780"/>
      <c r="C491" s="736"/>
      <c r="D491" s="18"/>
      <c r="E491" s="912"/>
      <c r="F491" s="69"/>
      <c r="G491" s="101"/>
    </row>
    <row r="492" spans="1:7" x14ac:dyDescent="0.3">
      <c r="A492" s="27"/>
      <c r="B492" s="827"/>
      <c r="C492" s="736"/>
      <c r="D492" s="18"/>
      <c r="E492" s="912"/>
      <c r="F492" s="69"/>
      <c r="G492" s="101"/>
    </row>
    <row r="493" spans="1:7" x14ac:dyDescent="0.3">
      <c r="A493" s="688" t="s">
        <v>326</v>
      </c>
      <c r="B493" s="690"/>
      <c r="C493" s="690"/>
      <c r="D493" s="691"/>
      <c r="E493" s="691"/>
      <c r="F493" s="691"/>
      <c r="G493" s="885"/>
    </row>
    <row r="495" spans="1:7" x14ac:dyDescent="0.3">
      <c r="C495" s="93"/>
      <c r="D495" s="93"/>
      <c r="E495" s="93"/>
      <c r="F495" s="93"/>
      <c r="G495" s="93" t="str">
        <f>+G436</f>
        <v xml:space="preserve">CONTRACT NUMBER:  JW14455 </v>
      </c>
    </row>
    <row r="496" spans="1:7" x14ac:dyDescent="0.3">
      <c r="C496" s="93"/>
      <c r="D496" s="93"/>
      <c r="E496" s="93"/>
      <c r="F496" s="93"/>
      <c r="G496" s="93" t="str">
        <f>+G437</f>
        <v>DIEPSLOOT SEWAGE AQUEDUCT:  BILL No 3 (BRIDGE 3)</v>
      </c>
    </row>
    <row r="497" spans="1:7" x14ac:dyDescent="0.3">
      <c r="B497" s="31"/>
      <c r="D497" s="765"/>
      <c r="E497" s="765"/>
      <c r="F497" s="765"/>
      <c r="G497" s="765" t="s">
        <v>1076</v>
      </c>
    </row>
    <row r="498" spans="1:7" x14ac:dyDescent="0.3">
      <c r="A498" s="32" t="s">
        <v>24</v>
      </c>
      <c r="B498" s="32" t="s">
        <v>0</v>
      </c>
      <c r="C498" s="32" t="s">
        <v>9</v>
      </c>
      <c r="D498" s="20" t="s">
        <v>1</v>
      </c>
      <c r="E498" s="33" t="s">
        <v>2</v>
      </c>
      <c r="F498" s="61" t="s">
        <v>25</v>
      </c>
      <c r="G498" s="117" t="s">
        <v>183</v>
      </c>
    </row>
    <row r="499" spans="1:7" x14ac:dyDescent="0.3">
      <c r="A499" s="34" t="s">
        <v>3</v>
      </c>
      <c r="B499" s="34" t="s">
        <v>184</v>
      </c>
      <c r="C499" s="34"/>
      <c r="D499" s="35"/>
      <c r="E499" s="36"/>
      <c r="F499" s="62"/>
      <c r="G499" s="94"/>
    </row>
    <row r="500" spans="1:7" ht="39.6" x14ac:dyDescent="0.3">
      <c r="A500" s="341">
        <v>6</v>
      </c>
      <c r="B500" s="913" t="s">
        <v>510</v>
      </c>
      <c r="C500" s="908" t="s">
        <v>1077</v>
      </c>
      <c r="D500" s="305"/>
      <c r="E500" s="305"/>
      <c r="F500" s="69"/>
      <c r="G500" s="770"/>
    </row>
    <row r="501" spans="1:7" ht="26.4" x14ac:dyDescent="0.3">
      <c r="A501" s="159"/>
      <c r="B501" s="914">
        <v>121.01</v>
      </c>
      <c r="C501" s="796" t="s">
        <v>512</v>
      </c>
      <c r="D501" s="161"/>
      <c r="E501" s="308"/>
      <c r="F501" s="69"/>
      <c r="G501" s="107"/>
    </row>
    <row r="502" spans="1:7" x14ac:dyDescent="0.3">
      <c r="A502" s="165"/>
      <c r="B502" s="344"/>
      <c r="C502" s="255"/>
      <c r="D502" s="161"/>
      <c r="E502" s="308"/>
      <c r="F502" s="69"/>
      <c r="G502" s="107"/>
    </row>
    <row r="503" spans="1:7" ht="26.4" x14ac:dyDescent="0.3">
      <c r="A503" s="168"/>
      <c r="B503" s="161"/>
      <c r="C503" s="796" t="s">
        <v>513</v>
      </c>
      <c r="D503" s="161"/>
      <c r="E503" s="308"/>
      <c r="F503" s="69"/>
      <c r="G503" s="107"/>
    </row>
    <row r="504" spans="1:7" ht="66" x14ac:dyDescent="0.3">
      <c r="A504" s="168"/>
      <c r="B504" s="161"/>
      <c r="C504" s="911" t="s">
        <v>514</v>
      </c>
      <c r="D504" s="161"/>
      <c r="E504" s="308"/>
      <c r="F504" s="69"/>
      <c r="G504" s="107"/>
    </row>
    <row r="505" spans="1:7" x14ac:dyDescent="0.3">
      <c r="A505" s="168"/>
      <c r="B505" s="171"/>
      <c r="C505" s="915" t="s">
        <v>515</v>
      </c>
      <c r="D505" s="55" t="s">
        <v>516</v>
      </c>
      <c r="E505" s="161">
        <v>1</v>
      </c>
      <c r="F505" s="69"/>
      <c r="G505" s="106"/>
    </row>
    <row r="506" spans="1:7" x14ac:dyDescent="0.3">
      <c r="A506" s="168"/>
      <c r="B506" s="171"/>
      <c r="C506" s="915" t="s">
        <v>517</v>
      </c>
      <c r="D506" s="55" t="s">
        <v>516</v>
      </c>
      <c r="E506" s="161">
        <v>1</v>
      </c>
      <c r="F506" s="69"/>
      <c r="G506" s="106"/>
    </row>
    <row r="507" spans="1:7" x14ac:dyDescent="0.3">
      <c r="A507" s="168"/>
      <c r="B507" s="171"/>
      <c r="C507" s="915" t="s">
        <v>518</v>
      </c>
      <c r="D507" s="55" t="s">
        <v>516</v>
      </c>
      <c r="E507" s="161">
        <v>1</v>
      </c>
      <c r="F507" s="69"/>
      <c r="G507" s="106"/>
    </row>
    <row r="508" spans="1:7" x14ac:dyDescent="0.3">
      <c r="A508" s="168"/>
      <c r="B508" s="171"/>
      <c r="C508" s="915" t="s">
        <v>519</v>
      </c>
      <c r="D508" s="55" t="s">
        <v>516</v>
      </c>
      <c r="E508" s="161">
        <v>1</v>
      </c>
      <c r="F508" s="69"/>
      <c r="G508" s="106"/>
    </row>
    <row r="509" spans="1:7" x14ac:dyDescent="0.3">
      <c r="A509" s="168"/>
      <c r="B509" s="171"/>
      <c r="C509" s="345"/>
      <c r="D509" s="171"/>
      <c r="E509" s="161"/>
      <c r="F509" s="69"/>
      <c r="G509" s="106"/>
    </row>
    <row r="510" spans="1:7" ht="26.4" x14ac:dyDescent="0.3">
      <c r="A510" s="168"/>
      <c r="B510" s="178"/>
      <c r="C510" s="55" t="s">
        <v>520</v>
      </c>
      <c r="D510" s="171"/>
      <c r="E510" s="161"/>
      <c r="F510" s="69"/>
      <c r="G510" s="107"/>
    </row>
    <row r="511" spans="1:7" x14ac:dyDescent="0.3">
      <c r="A511" s="168"/>
      <c r="B511" s="161"/>
      <c r="C511" s="915" t="s">
        <v>515</v>
      </c>
      <c r="D511" s="55" t="s">
        <v>516</v>
      </c>
      <c r="E511" s="161">
        <v>1</v>
      </c>
      <c r="F511" s="69"/>
      <c r="G511" s="106"/>
    </row>
    <row r="512" spans="1:7" x14ac:dyDescent="0.3">
      <c r="A512" s="168"/>
      <c r="B512" s="161"/>
      <c r="C512" s="915" t="s">
        <v>517</v>
      </c>
      <c r="D512" s="55" t="s">
        <v>516</v>
      </c>
      <c r="E512" s="161">
        <v>1</v>
      </c>
      <c r="F512" s="69"/>
      <c r="G512" s="106"/>
    </row>
    <row r="513" spans="1:7" x14ac:dyDescent="0.3">
      <c r="A513" s="168"/>
      <c r="B513" s="171"/>
      <c r="C513" s="915" t="s">
        <v>518</v>
      </c>
      <c r="D513" s="55" t="s">
        <v>516</v>
      </c>
      <c r="E513" s="161">
        <v>1</v>
      </c>
      <c r="F513" s="69"/>
      <c r="G513" s="106"/>
    </row>
    <row r="514" spans="1:7" x14ac:dyDescent="0.3">
      <c r="A514" s="168"/>
      <c r="B514" s="171"/>
      <c r="C514" s="915" t="s">
        <v>519</v>
      </c>
      <c r="D514" s="55" t="s">
        <v>516</v>
      </c>
      <c r="E514" s="161">
        <v>1</v>
      </c>
      <c r="F514" s="69"/>
      <c r="G514" s="106"/>
    </row>
    <row r="515" spans="1:7" x14ac:dyDescent="0.3">
      <c r="A515" s="165"/>
      <c r="B515" s="320"/>
      <c r="C515" s="255"/>
      <c r="D515" s="171"/>
      <c r="E515" s="257"/>
      <c r="F515" s="69"/>
      <c r="G515" s="107"/>
    </row>
    <row r="516" spans="1:7" ht="26.4" x14ac:dyDescent="0.3">
      <c r="A516" s="168"/>
      <c r="B516" s="780">
        <v>123.03</v>
      </c>
      <c r="C516" s="55" t="s">
        <v>521</v>
      </c>
      <c r="D516" s="916"/>
      <c r="E516" s="780"/>
      <c r="F516" s="69"/>
      <c r="G516" s="107"/>
    </row>
    <row r="517" spans="1:7" x14ac:dyDescent="0.3">
      <c r="A517" s="168"/>
      <c r="B517" s="780"/>
      <c r="C517" s="55" t="s">
        <v>522</v>
      </c>
      <c r="D517" s="662" t="s">
        <v>523</v>
      </c>
      <c r="E517" s="780">
        <v>200</v>
      </c>
      <c r="F517" s="69"/>
      <c r="G517" s="106"/>
    </row>
    <row r="518" spans="1:7" x14ac:dyDescent="0.3">
      <c r="A518" s="168"/>
      <c r="B518" s="917"/>
      <c r="C518" s="55"/>
      <c r="D518" s="662"/>
      <c r="E518" s="780"/>
      <c r="F518" s="69"/>
      <c r="G518" s="107"/>
    </row>
    <row r="519" spans="1:7" x14ac:dyDescent="0.3">
      <c r="A519" s="168"/>
      <c r="B519" s="780">
        <v>124.04</v>
      </c>
      <c r="C519" s="55" t="s">
        <v>524</v>
      </c>
      <c r="D519" s="662" t="s">
        <v>516</v>
      </c>
      <c r="E519" s="161">
        <v>1</v>
      </c>
      <c r="F519" s="69"/>
      <c r="G519" s="106"/>
    </row>
    <row r="520" spans="1:7" x14ac:dyDescent="0.3">
      <c r="A520" s="168"/>
      <c r="B520" s="780"/>
      <c r="C520" s="55"/>
      <c r="D520" s="662"/>
      <c r="E520" s="258"/>
      <c r="F520" s="69"/>
      <c r="G520" s="107"/>
    </row>
    <row r="521" spans="1:7" ht="26.4" x14ac:dyDescent="0.3">
      <c r="A521" s="159"/>
      <c r="B521" s="780">
        <v>124.05</v>
      </c>
      <c r="C521" s="55" t="s">
        <v>525</v>
      </c>
      <c r="D521" s="662" t="s">
        <v>8</v>
      </c>
      <c r="E521" s="780">
        <v>250</v>
      </c>
      <c r="F521" s="69"/>
      <c r="G521" s="106"/>
    </row>
    <row r="522" spans="1:7" x14ac:dyDescent="0.3">
      <c r="A522" s="773"/>
      <c r="B522" s="776"/>
      <c r="C522" s="849"/>
      <c r="D522" s="662"/>
      <c r="E522" s="768"/>
      <c r="F522" s="69"/>
      <c r="G522" s="24"/>
    </row>
    <row r="523" spans="1:7" x14ac:dyDescent="0.3">
      <c r="A523" s="854">
        <v>6.1</v>
      </c>
      <c r="B523" s="918"/>
      <c r="C523" s="845" t="s">
        <v>526</v>
      </c>
      <c r="D523" s="662"/>
      <c r="E523" s="768"/>
      <c r="F523" s="69"/>
      <c r="G523" s="107"/>
    </row>
    <row r="524" spans="1:7" x14ac:dyDescent="0.3">
      <c r="A524" s="771"/>
      <c r="B524" s="918"/>
      <c r="C524" s="849"/>
      <c r="D524" s="662"/>
      <c r="E524" s="768"/>
      <c r="F524" s="69"/>
      <c r="G524" s="919"/>
    </row>
    <row r="525" spans="1:7" x14ac:dyDescent="0.3">
      <c r="A525" s="773"/>
      <c r="B525" s="768"/>
      <c r="C525" s="796" t="s">
        <v>527</v>
      </c>
      <c r="D525" s="662"/>
      <c r="E525" s="768"/>
      <c r="F525" s="69"/>
      <c r="G525" s="107"/>
    </row>
    <row r="526" spans="1:7" x14ac:dyDescent="0.3">
      <c r="A526" s="773"/>
      <c r="B526" s="776"/>
      <c r="C526" s="849"/>
      <c r="D526" s="662"/>
      <c r="E526" s="768"/>
      <c r="F526" s="69"/>
      <c r="G526" s="107"/>
    </row>
    <row r="527" spans="1:7" x14ac:dyDescent="0.3">
      <c r="A527" s="773"/>
      <c r="B527" s="780">
        <v>128.01</v>
      </c>
      <c r="C527" s="55" t="s">
        <v>528</v>
      </c>
      <c r="D527" s="662" t="s">
        <v>8</v>
      </c>
      <c r="E527" s="161">
        <v>750</v>
      </c>
      <c r="F527" s="163"/>
      <c r="G527" s="106"/>
    </row>
    <row r="528" spans="1:7" x14ac:dyDescent="0.3">
      <c r="A528" s="773"/>
      <c r="B528" s="780"/>
      <c r="C528" s="55"/>
      <c r="D528" s="662"/>
      <c r="E528" s="768"/>
      <c r="F528" s="69"/>
      <c r="G528" s="107"/>
    </row>
    <row r="529" spans="1:7" ht="26.4" x14ac:dyDescent="0.3">
      <c r="A529" s="773" t="s">
        <v>529</v>
      </c>
      <c r="B529" s="780" t="s">
        <v>530</v>
      </c>
      <c r="C529" s="55" t="s">
        <v>531</v>
      </c>
      <c r="D529" s="662" t="s">
        <v>532</v>
      </c>
      <c r="E529" s="851">
        <v>2000</v>
      </c>
      <c r="F529" s="69"/>
      <c r="G529" s="106"/>
    </row>
    <row r="530" spans="1:7" x14ac:dyDescent="0.3">
      <c r="A530" s="771"/>
      <c r="B530" s="780"/>
      <c r="C530" s="55"/>
      <c r="D530" s="662"/>
      <c r="E530" s="851"/>
      <c r="F530" s="69"/>
      <c r="G530" s="107"/>
    </row>
    <row r="531" spans="1:7" x14ac:dyDescent="0.3">
      <c r="A531" s="772">
        <v>6.2</v>
      </c>
      <c r="B531" s="780"/>
      <c r="C531" s="796" t="s">
        <v>533</v>
      </c>
      <c r="D531" s="662"/>
      <c r="E531" s="851"/>
      <c r="F531" s="69"/>
      <c r="G531" s="106"/>
    </row>
    <row r="532" spans="1:7" x14ac:dyDescent="0.3">
      <c r="A532" s="771"/>
      <c r="B532" s="780"/>
      <c r="C532" s="55"/>
      <c r="D532" s="662"/>
      <c r="E532" s="851"/>
      <c r="F532" s="69"/>
      <c r="G532" s="107"/>
    </row>
    <row r="533" spans="1:7" ht="26.4" x14ac:dyDescent="0.3">
      <c r="A533" s="773" t="s">
        <v>534</v>
      </c>
      <c r="B533" s="780">
        <v>128.05000000000001</v>
      </c>
      <c r="C533" s="55" t="s">
        <v>535</v>
      </c>
      <c r="D533" s="662" t="s">
        <v>8</v>
      </c>
      <c r="E533" s="257">
        <v>2000</v>
      </c>
      <c r="F533" s="69"/>
      <c r="G533" s="106"/>
    </row>
    <row r="534" spans="1:7" x14ac:dyDescent="0.3">
      <c r="A534" s="773"/>
      <c r="B534" s="780"/>
      <c r="C534" s="55"/>
      <c r="D534" s="662"/>
      <c r="E534" s="851"/>
      <c r="F534" s="69"/>
      <c r="G534" s="107"/>
    </row>
    <row r="535" spans="1:7" ht="39.6" x14ac:dyDescent="0.3">
      <c r="A535" s="773" t="s">
        <v>536</v>
      </c>
      <c r="B535" s="780">
        <v>128.06</v>
      </c>
      <c r="C535" s="55" t="s">
        <v>1210</v>
      </c>
      <c r="D535" s="662" t="s">
        <v>8</v>
      </c>
      <c r="E535" s="257">
        <v>2200</v>
      </c>
      <c r="F535" s="69"/>
      <c r="G535" s="107"/>
    </row>
    <row r="536" spans="1:7" x14ac:dyDescent="0.3">
      <c r="A536" s="773"/>
      <c r="B536" s="356"/>
      <c r="C536" s="920"/>
      <c r="D536" s="181"/>
      <c r="E536" s="177"/>
      <c r="F536" s="69"/>
      <c r="G536" s="107"/>
    </row>
    <row r="537" spans="1:7" ht="26.4" x14ac:dyDescent="0.3">
      <c r="A537" s="771"/>
      <c r="B537" s="7" t="s">
        <v>510</v>
      </c>
      <c r="C537" s="909" t="s">
        <v>538</v>
      </c>
      <c r="D537" s="18"/>
      <c r="E537" s="800"/>
      <c r="F537" s="69"/>
      <c r="G537" s="107"/>
    </row>
    <row r="538" spans="1:7" x14ac:dyDescent="0.3">
      <c r="A538" s="772">
        <v>6.3</v>
      </c>
      <c r="B538" s="359"/>
      <c r="C538" s="921" t="s">
        <v>539</v>
      </c>
      <c r="D538" s="18"/>
      <c r="E538" s="800"/>
      <c r="F538" s="69"/>
      <c r="G538" s="107"/>
    </row>
    <row r="539" spans="1:7" x14ac:dyDescent="0.3">
      <c r="A539" s="771"/>
      <c r="B539" s="359"/>
      <c r="C539" s="922"/>
      <c r="D539" s="18"/>
      <c r="E539" s="800"/>
      <c r="F539" s="69"/>
      <c r="G539" s="107"/>
    </row>
    <row r="540" spans="1:7" x14ac:dyDescent="0.3">
      <c r="A540" s="773" t="s">
        <v>540</v>
      </c>
      <c r="B540" s="923">
        <v>124.04</v>
      </c>
      <c r="C540" s="55" t="s">
        <v>524</v>
      </c>
      <c r="D540" s="7" t="s">
        <v>325</v>
      </c>
      <c r="E540" s="177">
        <v>1</v>
      </c>
      <c r="F540" s="69"/>
      <c r="G540" s="107"/>
    </row>
    <row r="541" spans="1:7" x14ac:dyDescent="0.3">
      <c r="A541" s="771"/>
      <c r="B541" s="923"/>
      <c r="C541" s="55"/>
      <c r="D541" s="7"/>
      <c r="E541" s="800"/>
      <c r="F541" s="69"/>
      <c r="G541" s="107"/>
    </row>
    <row r="542" spans="1:7" ht="41.4" x14ac:dyDescent="0.3">
      <c r="A542" s="773" t="s">
        <v>541</v>
      </c>
      <c r="B542" s="923">
        <v>124.05</v>
      </c>
      <c r="C542" s="336" t="s">
        <v>542</v>
      </c>
      <c r="D542" s="7" t="s">
        <v>8</v>
      </c>
      <c r="E542" s="800">
        <v>500</v>
      </c>
      <c r="F542" s="69"/>
      <c r="G542" s="107"/>
    </row>
    <row r="543" spans="1:7" x14ac:dyDescent="0.3">
      <c r="A543" s="773"/>
      <c r="B543" s="356"/>
      <c r="C543" s="287"/>
      <c r="D543" s="181"/>
      <c r="E543" s="782"/>
      <c r="F543" s="69"/>
      <c r="G543" s="101"/>
    </row>
    <row r="544" spans="1:7" x14ac:dyDescent="0.3">
      <c r="A544" s="791" t="s">
        <v>295</v>
      </c>
      <c r="B544" s="792"/>
      <c r="C544" s="792"/>
      <c r="D544" s="793"/>
      <c r="E544" s="793"/>
      <c r="F544" s="691"/>
      <c r="G544" s="794"/>
    </row>
    <row r="545" spans="1:7" x14ac:dyDescent="0.3">
      <c r="A545" s="59"/>
      <c r="B545" s="59"/>
      <c r="C545" s="59"/>
      <c r="D545" s="31"/>
      <c r="E545" s="31"/>
      <c r="F545" s="25"/>
    </row>
    <row r="546" spans="1:7" x14ac:dyDescent="0.3">
      <c r="C546" s="93"/>
      <c r="D546" s="93"/>
      <c r="E546" s="93"/>
      <c r="F546" s="93"/>
      <c r="G546" s="93" t="str">
        <f>+G495</f>
        <v xml:space="preserve">CONTRACT NUMBER:  JW14455 </v>
      </c>
    </row>
    <row r="547" spans="1:7" x14ac:dyDescent="0.3">
      <c r="C547" s="93"/>
      <c r="D547" s="93"/>
      <c r="E547" s="93"/>
      <c r="F547" s="93"/>
      <c r="G547" s="93" t="str">
        <f>+G496</f>
        <v>DIEPSLOOT SEWAGE AQUEDUCT:  BILL No 3 (BRIDGE 3)</v>
      </c>
    </row>
    <row r="548" spans="1:7" x14ac:dyDescent="0.3">
      <c r="C548" s="765"/>
      <c r="D548" s="765"/>
      <c r="E548" s="765"/>
      <c r="F548" s="765"/>
      <c r="G548" s="93" t="str">
        <f>+G497</f>
        <v>SECTION 6: REPAIRS ON BRIDGE, HANDRAILS AND SEWER CONCRETE PIPELINE</v>
      </c>
    </row>
    <row r="549" spans="1:7" x14ac:dyDescent="0.3">
      <c r="A549" s="32" t="s">
        <v>24</v>
      </c>
      <c r="B549" s="32" t="s">
        <v>0</v>
      </c>
      <c r="C549" s="32" t="s">
        <v>9</v>
      </c>
      <c r="D549" s="20" t="s">
        <v>1</v>
      </c>
      <c r="E549" s="33" t="s">
        <v>2</v>
      </c>
      <c r="F549" s="61" t="s">
        <v>25</v>
      </c>
      <c r="G549" s="117" t="s">
        <v>183</v>
      </c>
    </row>
    <row r="550" spans="1:7" x14ac:dyDescent="0.3">
      <c r="A550" s="34" t="s">
        <v>3</v>
      </c>
      <c r="B550" s="34" t="s">
        <v>184</v>
      </c>
      <c r="C550" s="34"/>
      <c r="D550" s="35"/>
      <c r="E550" s="36"/>
      <c r="F550" s="62"/>
      <c r="G550" s="94"/>
    </row>
    <row r="551" spans="1:7" x14ac:dyDescent="0.3">
      <c r="A551" s="791" t="s">
        <v>296</v>
      </c>
      <c r="B551" s="792"/>
      <c r="C551" s="792"/>
      <c r="D551" s="792"/>
      <c r="E551" s="792"/>
      <c r="F551" s="795"/>
      <c r="G551" s="794"/>
    </row>
    <row r="552" spans="1:7" ht="55.2" x14ac:dyDescent="0.3">
      <c r="A552" s="773" t="s">
        <v>543</v>
      </c>
      <c r="B552" s="924">
        <v>124.07</v>
      </c>
      <c r="C552" s="336" t="s">
        <v>544</v>
      </c>
      <c r="D552" s="7" t="s">
        <v>385</v>
      </c>
      <c r="E552" s="800">
        <v>500</v>
      </c>
      <c r="F552" s="925"/>
      <c r="G552" s="106"/>
    </row>
    <row r="553" spans="1:7" x14ac:dyDescent="0.3">
      <c r="A553" s="773"/>
      <c r="B553" s="923"/>
      <c r="C553" s="911"/>
      <c r="D553" s="18"/>
      <c r="E553" s="69"/>
      <c r="F553" s="925"/>
      <c r="G553" s="101"/>
    </row>
    <row r="554" spans="1:7" x14ac:dyDescent="0.3">
      <c r="A554" s="772">
        <v>6.4</v>
      </c>
      <c r="B554" s="923"/>
      <c r="C554" s="926" t="s">
        <v>545</v>
      </c>
      <c r="D554" s="18"/>
      <c r="E554" s="800"/>
      <c r="F554" s="925"/>
      <c r="G554" s="101"/>
    </row>
    <row r="555" spans="1:7" ht="39.6" x14ac:dyDescent="0.3">
      <c r="A555" s="773" t="s">
        <v>546</v>
      </c>
      <c r="B555" s="923" t="s">
        <v>547</v>
      </c>
      <c r="C555" s="55" t="s">
        <v>548</v>
      </c>
      <c r="D555" s="7" t="s">
        <v>6</v>
      </c>
      <c r="E555" s="800">
        <v>1</v>
      </c>
      <c r="F555" s="927"/>
      <c r="G555" s="106"/>
    </row>
    <row r="556" spans="1:7" x14ac:dyDescent="0.3">
      <c r="A556" s="771"/>
      <c r="B556" s="923"/>
      <c r="C556" s="55"/>
      <c r="D556" s="7"/>
      <c r="E556" s="800"/>
      <c r="F556" s="927"/>
      <c r="G556" s="101"/>
    </row>
    <row r="557" spans="1:7" ht="55.8" x14ac:dyDescent="0.3">
      <c r="A557" s="27" t="s">
        <v>549</v>
      </c>
      <c r="B557" s="923" t="s">
        <v>550</v>
      </c>
      <c r="C557" s="55" t="s">
        <v>1211</v>
      </c>
      <c r="D557" s="7" t="s">
        <v>6</v>
      </c>
      <c r="E557" s="185">
        <v>1</v>
      </c>
      <c r="F557" s="927"/>
      <c r="G557" s="106"/>
    </row>
    <row r="558" spans="1:7" x14ac:dyDescent="0.3">
      <c r="A558" s="771"/>
      <c r="B558" s="923"/>
      <c r="C558" s="55"/>
      <c r="D558" s="7"/>
      <c r="E558" s="162"/>
      <c r="F558" s="163"/>
      <c r="G558" s="101"/>
    </row>
    <row r="559" spans="1:7" ht="26.4" x14ac:dyDescent="0.3">
      <c r="A559" s="27" t="s">
        <v>552</v>
      </c>
      <c r="B559" s="923" t="s">
        <v>553</v>
      </c>
      <c r="C559" s="55" t="s">
        <v>554</v>
      </c>
      <c r="D559" s="7" t="s">
        <v>111</v>
      </c>
      <c r="E559" s="177">
        <v>1</v>
      </c>
      <c r="F559" s="163">
        <v>350000</v>
      </c>
      <c r="G559" s="106">
        <f>E559*F559</f>
        <v>350000</v>
      </c>
    </row>
    <row r="560" spans="1:7" x14ac:dyDescent="0.3">
      <c r="A560" s="27"/>
      <c r="B560" s="923"/>
      <c r="C560" s="55"/>
      <c r="D560" s="7"/>
      <c r="E560" s="177"/>
      <c r="F560" s="163"/>
      <c r="G560" s="101"/>
    </row>
    <row r="561" spans="1:7" ht="26.4" x14ac:dyDescent="0.3">
      <c r="A561" s="27" t="s">
        <v>555</v>
      </c>
      <c r="B561" s="923" t="s">
        <v>556</v>
      </c>
      <c r="C561" s="55" t="s">
        <v>557</v>
      </c>
      <c r="D561" s="7" t="s">
        <v>111</v>
      </c>
      <c r="E561" s="177">
        <v>1</v>
      </c>
      <c r="F561" s="163">
        <v>200000</v>
      </c>
      <c r="G561" s="106">
        <f>E561*F561</f>
        <v>200000</v>
      </c>
    </row>
    <row r="562" spans="1:7" x14ac:dyDescent="0.3">
      <c r="A562" s="27"/>
      <c r="B562" s="923"/>
      <c r="C562" s="55"/>
      <c r="D562" s="7"/>
      <c r="E562" s="177"/>
      <c r="F562" s="163"/>
      <c r="G562" s="101"/>
    </row>
    <row r="563" spans="1:7" x14ac:dyDescent="0.3">
      <c r="A563" s="27" t="s">
        <v>558</v>
      </c>
      <c r="B563" s="923">
        <v>125.02</v>
      </c>
      <c r="C563" s="55" t="s">
        <v>559</v>
      </c>
      <c r="D563" s="7" t="s">
        <v>385</v>
      </c>
      <c r="E563" s="185">
        <v>8152</v>
      </c>
      <c r="F563" s="163"/>
      <c r="G563" s="106"/>
    </row>
    <row r="564" spans="1:7" x14ac:dyDescent="0.3">
      <c r="A564" s="27"/>
      <c r="B564" s="923"/>
      <c r="C564" s="55"/>
      <c r="D564" s="7"/>
      <c r="E564" s="185"/>
      <c r="F564" s="163"/>
      <c r="G564" s="107"/>
    </row>
    <row r="565" spans="1:7" ht="26.4" x14ac:dyDescent="0.3">
      <c r="A565" s="773" t="s">
        <v>560</v>
      </c>
      <c r="B565" s="923">
        <v>122.03</v>
      </c>
      <c r="C565" s="55" t="s">
        <v>561</v>
      </c>
      <c r="D565" s="7" t="s">
        <v>266</v>
      </c>
      <c r="E565" s="185">
        <v>190</v>
      </c>
      <c r="F565" s="163"/>
      <c r="G565" s="106"/>
    </row>
    <row r="566" spans="1:7" x14ac:dyDescent="0.3">
      <c r="A566" s="773"/>
      <c r="B566" s="923"/>
      <c r="C566" s="55"/>
      <c r="D566" s="7"/>
      <c r="E566" s="185"/>
      <c r="F566" s="163"/>
      <c r="G566" s="107"/>
    </row>
    <row r="567" spans="1:7" ht="26.4" x14ac:dyDescent="0.3">
      <c r="A567" s="27" t="s">
        <v>562</v>
      </c>
      <c r="B567" s="923">
        <v>125.01</v>
      </c>
      <c r="C567" s="55" t="s">
        <v>563</v>
      </c>
      <c r="D567" s="7" t="s">
        <v>325</v>
      </c>
      <c r="E567" s="177">
        <v>1</v>
      </c>
      <c r="F567" s="163"/>
      <c r="G567" s="897"/>
    </row>
    <row r="568" spans="1:7" x14ac:dyDescent="0.3">
      <c r="A568" s="855"/>
      <c r="B568" s="366"/>
      <c r="C568" s="55"/>
      <c r="D568" s="7"/>
      <c r="E568" s="185"/>
      <c r="F568" s="163"/>
      <c r="G568" s="101"/>
    </row>
    <row r="569" spans="1:7" ht="52.8" x14ac:dyDescent="0.3">
      <c r="A569" s="27" t="s">
        <v>564</v>
      </c>
      <c r="B569" s="923">
        <v>125.03</v>
      </c>
      <c r="C569" s="55" t="s">
        <v>565</v>
      </c>
      <c r="D569" s="7" t="s">
        <v>266</v>
      </c>
      <c r="E569" s="185">
        <v>250</v>
      </c>
      <c r="F569" s="163"/>
      <c r="G569" s="106"/>
    </row>
    <row r="570" spans="1:7" x14ac:dyDescent="0.3">
      <c r="A570" s="855"/>
      <c r="B570" s="923"/>
      <c r="C570" s="336"/>
      <c r="D570" s="181"/>
      <c r="E570" s="185"/>
      <c r="F570" s="163"/>
      <c r="G570" s="101"/>
    </row>
    <row r="571" spans="1:7" ht="52.8" x14ac:dyDescent="0.3">
      <c r="A571" s="27" t="s">
        <v>566</v>
      </c>
      <c r="B571" s="923">
        <v>125.03</v>
      </c>
      <c r="C571" s="55" t="s">
        <v>1212</v>
      </c>
      <c r="D571" s="7" t="s">
        <v>385</v>
      </c>
      <c r="E571" s="185">
        <v>8152</v>
      </c>
      <c r="F571" s="163"/>
      <c r="G571" s="106"/>
    </row>
    <row r="572" spans="1:7" x14ac:dyDescent="0.3">
      <c r="A572" s="27"/>
      <c r="B572" s="363"/>
      <c r="C572" s="55"/>
      <c r="D572" s="7"/>
      <c r="E572" s="368"/>
      <c r="F572" s="367"/>
      <c r="G572" s="101"/>
    </row>
    <row r="573" spans="1:7" x14ac:dyDescent="0.3">
      <c r="A573" s="772">
        <v>6.5</v>
      </c>
      <c r="B573" s="809"/>
      <c r="C573" s="55" t="s">
        <v>568</v>
      </c>
      <c r="D573" s="7"/>
      <c r="E573" s="800"/>
      <c r="F573" s="927"/>
      <c r="G573" s="101"/>
    </row>
    <row r="574" spans="1:7" ht="67.8" x14ac:dyDescent="0.3">
      <c r="A574" s="773" t="s">
        <v>569</v>
      </c>
      <c r="B574" s="923">
        <v>126.02</v>
      </c>
      <c r="C574" s="55" t="s">
        <v>1213</v>
      </c>
      <c r="D574" s="7" t="s">
        <v>385</v>
      </c>
      <c r="E574" s="800">
        <v>50</v>
      </c>
      <c r="F574" s="927"/>
      <c r="G574" s="106"/>
    </row>
    <row r="575" spans="1:7" x14ac:dyDescent="0.3">
      <c r="A575" s="773"/>
      <c r="B575" s="923"/>
      <c r="C575" s="55"/>
      <c r="D575" s="7"/>
      <c r="E575" s="800"/>
      <c r="F575" s="927"/>
      <c r="G575" s="101"/>
    </row>
    <row r="576" spans="1:7" x14ac:dyDescent="0.3">
      <c r="A576" s="775"/>
      <c r="B576" s="923"/>
      <c r="C576" s="55" t="s">
        <v>571</v>
      </c>
      <c r="D576" s="7"/>
      <c r="E576" s="196"/>
      <c r="F576" s="927"/>
      <c r="G576" s="101"/>
    </row>
    <row r="577" spans="1:7" x14ac:dyDescent="0.3">
      <c r="A577" s="775"/>
      <c r="B577" s="923"/>
      <c r="C577" s="55"/>
      <c r="D577" s="7"/>
      <c r="E577" s="196"/>
      <c r="F577" s="927"/>
      <c r="G577" s="101"/>
    </row>
    <row r="578" spans="1:7" ht="26.4" x14ac:dyDescent="0.3">
      <c r="A578" s="773" t="s">
        <v>572</v>
      </c>
      <c r="B578" s="923">
        <v>126.03</v>
      </c>
      <c r="C578" s="55" t="s">
        <v>573</v>
      </c>
      <c r="D578" s="7" t="s">
        <v>385</v>
      </c>
      <c r="E578" s="196">
        <v>20</v>
      </c>
      <c r="F578" s="927"/>
      <c r="G578" s="897"/>
    </row>
    <row r="579" spans="1:7" x14ac:dyDescent="0.3">
      <c r="A579" s="775"/>
      <c r="B579" s="923"/>
      <c r="C579" s="55"/>
      <c r="D579" s="7"/>
      <c r="E579" s="196"/>
      <c r="F579" s="927"/>
      <c r="G579" s="101"/>
    </row>
    <row r="580" spans="1:7" x14ac:dyDescent="0.3">
      <c r="A580" s="773" t="s">
        <v>574</v>
      </c>
      <c r="B580" s="923">
        <v>126.03</v>
      </c>
      <c r="C580" s="55" t="s">
        <v>1214</v>
      </c>
      <c r="D580" s="7" t="s">
        <v>385</v>
      </c>
      <c r="E580" s="196">
        <v>500</v>
      </c>
      <c r="F580" s="927"/>
      <c r="G580" s="101"/>
    </row>
    <row r="581" spans="1:7" x14ac:dyDescent="0.3">
      <c r="A581" s="773"/>
      <c r="B581" s="923"/>
      <c r="C581" s="55"/>
      <c r="D581" s="7"/>
      <c r="E581" s="196"/>
      <c r="F581" s="927"/>
      <c r="G581" s="101"/>
    </row>
    <row r="582" spans="1:7" ht="39.6" x14ac:dyDescent="0.3">
      <c r="A582" s="805" t="s">
        <v>576</v>
      </c>
      <c r="B582" s="923">
        <v>126.01</v>
      </c>
      <c r="C582" s="55" t="s">
        <v>582</v>
      </c>
      <c r="D582" s="7" t="s">
        <v>385</v>
      </c>
      <c r="E582" s="800">
        <v>500</v>
      </c>
      <c r="F582" s="927"/>
      <c r="G582" s="106"/>
    </row>
    <row r="583" spans="1:7" x14ac:dyDescent="0.3">
      <c r="A583" s="775"/>
      <c r="B583" s="923"/>
      <c r="C583" s="55"/>
      <c r="D583" s="7"/>
      <c r="E583" s="928"/>
      <c r="F583" s="927"/>
      <c r="G583" s="101"/>
    </row>
    <row r="584" spans="1:7" x14ac:dyDescent="0.3">
      <c r="A584" s="929">
        <v>6.6</v>
      </c>
      <c r="B584" s="366">
        <v>128.13</v>
      </c>
      <c r="C584" s="55" t="s">
        <v>1215</v>
      </c>
      <c r="D584" s="7"/>
      <c r="E584" s="928"/>
      <c r="F584" s="927"/>
      <c r="G584" s="101"/>
    </row>
    <row r="585" spans="1:7" ht="54" customHeight="1" x14ac:dyDescent="0.3">
      <c r="A585" s="775" t="s">
        <v>1101</v>
      </c>
      <c r="B585" s="923"/>
      <c r="C585" s="55" t="s">
        <v>1216</v>
      </c>
      <c r="D585" s="7" t="s">
        <v>252</v>
      </c>
      <c r="E585" s="928">
        <v>4</v>
      </c>
      <c r="F585" s="927"/>
      <c r="G585" s="106"/>
    </row>
    <row r="586" spans="1:7" x14ac:dyDescent="0.3">
      <c r="A586" s="773"/>
      <c r="B586" s="779"/>
      <c r="C586" s="55"/>
      <c r="D586" s="930"/>
      <c r="E586" s="769"/>
      <c r="F586" s="69"/>
      <c r="G586" s="101"/>
    </row>
    <row r="587" spans="1:7" x14ac:dyDescent="0.3">
      <c r="A587" s="791" t="s">
        <v>326</v>
      </c>
      <c r="B587" s="792"/>
      <c r="C587" s="792"/>
      <c r="D587" s="793"/>
      <c r="E587" s="793"/>
      <c r="F587" s="691"/>
      <c r="G587" s="794"/>
    </row>
    <row r="588" spans="1:7" x14ac:dyDescent="0.3">
      <c r="A588" s="58"/>
      <c r="B588" s="59"/>
      <c r="C588" s="59"/>
      <c r="D588" s="31"/>
      <c r="E588" s="31"/>
      <c r="F588" s="25"/>
    </row>
    <row r="589" spans="1:7" x14ac:dyDescent="0.3">
      <c r="A589" s="30"/>
      <c r="B589" s="30"/>
      <c r="D589" s="30"/>
      <c r="E589" s="30"/>
      <c r="F589" s="30"/>
    </row>
    <row r="590" spans="1:7" x14ac:dyDescent="0.3">
      <c r="A590" s="30"/>
      <c r="B590" s="30"/>
      <c r="D590" s="30"/>
      <c r="E590" s="30"/>
      <c r="F590" s="30"/>
    </row>
    <row r="591" spans="1:7" x14ac:dyDescent="0.3">
      <c r="A591" s="30"/>
      <c r="B591" s="30"/>
      <c r="D591" s="30"/>
      <c r="E591" s="30"/>
      <c r="F591" s="30"/>
    </row>
    <row r="592" spans="1:7" x14ac:dyDescent="0.3">
      <c r="A592" s="30"/>
      <c r="B592" s="30"/>
      <c r="D592" s="30"/>
      <c r="E592" s="30"/>
      <c r="F592" s="30"/>
    </row>
    <row r="593" spans="1:6" x14ac:dyDescent="0.3">
      <c r="A593" s="30"/>
      <c r="B593" s="30"/>
      <c r="D593" s="30"/>
      <c r="E593" s="30"/>
      <c r="F593" s="30"/>
    </row>
    <row r="594" spans="1:6" x14ac:dyDescent="0.3">
      <c r="A594" s="30"/>
      <c r="B594" s="30"/>
      <c r="D594" s="30"/>
      <c r="E594" s="30"/>
      <c r="F594" s="30"/>
    </row>
    <row r="595" spans="1:6" x14ac:dyDescent="0.3">
      <c r="A595" s="30"/>
      <c r="B595" s="30"/>
      <c r="D595" s="30"/>
      <c r="E595" s="30"/>
      <c r="F595" s="30"/>
    </row>
    <row r="596" spans="1:6" x14ac:dyDescent="0.3">
      <c r="A596" s="30"/>
      <c r="B596" s="30"/>
      <c r="D596" s="30"/>
      <c r="E596" s="30"/>
      <c r="F596" s="30"/>
    </row>
    <row r="597" spans="1:6" x14ac:dyDescent="0.3">
      <c r="A597" s="30"/>
      <c r="B597" s="30"/>
      <c r="D597" s="30"/>
      <c r="E597" s="30"/>
      <c r="F597" s="30"/>
    </row>
    <row r="598" spans="1:6" x14ac:dyDescent="0.3">
      <c r="A598" s="30"/>
      <c r="B598" s="30"/>
      <c r="D598" s="30"/>
      <c r="E598" s="30"/>
      <c r="F598" s="30"/>
    </row>
    <row r="599" spans="1:6" x14ac:dyDescent="0.3">
      <c r="A599" s="30"/>
      <c r="B599" s="30"/>
      <c r="D599" s="30"/>
      <c r="E599" s="30"/>
      <c r="F599" s="30"/>
    </row>
    <row r="600" spans="1:6" x14ac:dyDescent="0.3">
      <c r="A600" s="30"/>
      <c r="B600" s="30"/>
      <c r="D600" s="30"/>
      <c r="E600" s="30"/>
      <c r="F600" s="30"/>
    </row>
    <row r="601" spans="1:6" x14ac:dyDescent="0.3">
      <c r="A601" s="30"/>
      <c r="B601" s="30"/>
      <c r="D601" s="30"/>
      <c r="E601" s="30"/>
      <c r="F601" s="30"/>
    </row>
    <row r="602" spans="1:6" x14ac:dyDescent="0.3">
      <c r="A602" s="30"/>
      <c r="B602" s="30"/>
      <c r="D602" s="30"/>
      <c r="E602" s="30"/>
      <c r="F602" s="30"/>
    </row>
    <row r="603" spans="1:6" x14ac:dyDescent="0.3">
      <c r="A603" s="30"/>
      <c r="B603" s="30"/>
      <c r="D603" s="30"/>
      <c r="E603" s="30"/>
      <c r="F603" s="30"/>
    </row>
    <row r="604" spans="1:6" x14ac:dyDescent="0.3">
      <c r="A604" s="30"/>
      <c r="B604" s="30"/>
      <c r="D604" s="30"/>
      <c r="E604" s="30"/>
      <c r="F604" s="30"/>
    </row>
    <row r="605" spans="1:6" x14ac:dyDescent="0.3">
      <c r="A605" s="30"/>
      <c r="B605" s="30"/>
      <c r="D605" s="30"/>
      <c r="E605" s="30"/>
      <c r="F605" s="30"/>
    </row>
    <row r="606" spans="1:6" x14ac:dyDescent="0.3">
      <c r="A606" s="30"/>
      <c r="B606" s="30"/>
      <c r="D606" s="30"/>
      <c r="E606" s="30"/>
      <c r="F606" s="30"/>
    </row>
    <row r="607" spans="1:6" x14ac:dyDescent="0.3">
      <c r="A607" s="30"/>
      <c r="B607" s="30"/>
      <c r="D607" s="30"/>
      <c r="E607" s="30"/>
      <c r="F607" s="30"/>
    </row>
    <row r="617" spans="1:6" x14ac:dyDescent="0.3">
      <c r="A617" s="30"/>
      <c r="B617" s="30"/>
      <c r="D617" s="30"/>
      <c r="E617" s="30"/>
      <c r="F617" s="30"/>
    </row>
    <row r="618" spans="1:6" x14ac:dyDescent="0.3">
      <c r="A618" s="30"/>
      <c r="B618" s="30"/>
      <c r="D618" s="30"/>
      <c r="E618" s="30"/>
      <c r="F618" s="30"/>
    </row>
    <row r="619" spans="1:6" x14ac:dyDescent="0.3">
      <c r="A619" s="30"/>
      <c r="B619" s="30"/>
      <c r="D619" s="30"/>
      <c r="E619" s="30"/>
      <c r="F619" s="30"/>
    </row>
    <row r="620" spans="1:6" x14ac:dyDescent="0.3">
      <c r="A620" s="30"/>
      <c r="B620" s="30"/>
      <c r="D620" s="30"/>
      <c r="E620" s="30"/>
      <c r="F620" s="30"/>
    </row>
    <row r="621" spans="1:6" x14ac:dyDescent="0.3">
      <c r="A621" s="30"/>
      <c r="B621" s="30"/>
      <c r="D621" s="30"/>
      <c r="E621" s="30"/>
      <c r="F621" s="30"/>
    </row>
    <row r="622" spans="1:6" x14ac:dyDescent="0.3">
      <c r="A622" s="30"/>
      <c r="B622" s="30"/>
      <c r="D622" s="30"/>
      <c r="E622" s="30"/>
      <c r="F622" s="30"/>
    </row>
    <row r="623" spans="1:6" x14ac:dyDescent="0.3">
      <c r="A623" s="30"/>
      <c r="B623" s="30"/>
      <c r="D623" s="30"/>
      <c r="E623" s="30"/>
      <c r="F623" s="30"/>
    </row>
    <row r="624" spans="1:6" x14ac:dyDescent="0.3">
      <c r="A624" s="30"/>
      <c r="B624" s="30"/>
      <c r="D624" s="30"/>
      <c r="E624" s="30"/>
      <c r="F624" s="30"/>
    </row>
    <row r="625" spans="1:6" x14ac:dyDescent="0.3">
      <c r="A625" s="30"/>
      <c r="B625" s="30"/>
      <c r="D625" s="30"/>
      <c r="E625" s="30"/>
      <c r="F625" s="30"/>
    </row>
    <row r="626" spans="1:6" x14ac:dyDescent="0.3">
      <c r="A626" s="30"/>
      <c r="B626" s="30"/>
      <c r="D626" s="30"/>
      <c r="E626" s="30"/>
      <c r="F626" s="30"/>
    </row>
    <row r="627" spans="1:6" x14ac:dyDescent="0.3">
      <c r="A627" s="30"/>
      <c r="B627" s="30"/>
      <c r="D627" s="30"/>
      <c r="E627" s="30"/>
      <c r="F627" s="30"/>
    </row>
    <row r="628" spans="1:6" x14ac:dyDescent="0.3">
      <c r="A628" s="30"/>
      <c r="B628" s="30"/>
      <c r="D628" s="30"/>
      <c r="E628" s="30"/>
      <c r="F628" s="30"/>
    </row>
    <row r="629" spans="1:6" x14ac:dyDescent="0.3">
      <c r="A629" s="30"/>
      <c r="B629" s="30"/>
      <c r="D629" s="30"/>
      <c r="E629" s="30"/>
      <c r="F629" s="30"/>
    </row>
    <row r="630" spans="1:6" x14ac:dyDescent="0.3">
      <c r="A630" s="30"/>
      <c r="B630" s="30"/>
      <c r="D630" s="30"/>
      <c r="E630" s="30"/>
      <c r="F630" s="30"/>
    </row>
    <row r="631" spans="1:6" x14ac:dyDescent="0.3">
      <c r="A631" s="30"/>
      <c r="B631" s="30"/>
      <c r="D631" s="30"/>
      <c r="E631" s="30"/>
      <c r="F631" s="30"/>
    </row>
    <row r="632" spans="1:6" x14ac:dyDescent="0.3">
      <c r="A632" s="30"/>
      <c r="B632" s="30"/>
      <c r="D632" s="30"/>
      <c r="E632" s="30"/>
      <c r="F632" s="30"/>
    </row>
    <row r="633" spans="1:6" x14ac:dyDescent="0.3">
      <c r="A633" s="30"/>
      <c r="B633" s="30"/>
      <c r="D633" s="30"/>
      <c r="E633" s="30"/>
      <c r="F633" s="30"/>
    </row>
    <row r="634" spans="1:6" x14ac:dyDescent="0.3">
      <c r="A634" s="30"/>
      <c r="B634" s="30"/>
      <c r="D634" s="30"/>
      <c r="E634" s="30"/>
      <c r="F634" s="30"/>
    </row>
    <row r="635" spans="1:6" x14ac:dyDescent="0.3">
      <c r="A635" s="30"/>
      <c r="B635" s="30"/>
      <c r="D635" s="30"/>
      <c r="E635" s="30"/>
      <c r="F635" s="30"/>
    </row>
    <row r="636" spans="1:6" x14ac:dyDescent="0.3">
      <c r="A636" s="30"/>
      <c r="B636" s="30"/>
      <c r="D636" s="30"/>
      <c r="E636" s="30"/>
      <c r="F636" s="30"/>
    </row>
    <row r="637" spans="1:6" x14ac:dyDescent="0.3">
      <c r="A637" s="30"/>
      <c r="B637" s="30"/>
      <c r="D637" s="30"/>
      <c r="E637" s="30"/>
      <c r="F637" s="30"/>
    </row>
    <row r="638" spans="1:6" x14ac:dyDescent="0.3">
      <c r="A638" s="30"/>
      <c r="B638" s="30"/>
      <c r="D638" s="30"/>
      <c r="E638" s="30"/>
      <c r="F638" s="30"/>
    </row>
    <row r="639" spans="1:6" x14ac:dyDescent="0.3">
      <c r="A639" s="30"/>
      <c r="B639" s="30"/>
      <c r="D639" s="30"/>
      <c r="E639" s="30"/>
      <c r="F639" s="30"/>
    </row>
    <row r="640" spans="1:6" x14ac:dyDescent="0.3">
      <c r="A640" s="30"/>
      <c r="B640" s="30"/>
      <c r="D640" s="30"/>
      <c r="E640" s="30"/>
      <c r="F640" s="30"/>
    </row>
    <row r="641" spans="1:6" x14ac:dyDescent="0.3">
      <c r="A641" s="30"/>
      <c r="B641" s="30"/>
      <c r="D641" s="30"/>
      <c r="E641" s="30"/>
      <c r="F641" s="30"/>
    </row>
    <row r="642" spans="1:6" x14ac:dyDescent="0.3">
      <c r="A642" s="30"/>
      <c r="B642" s="30"/>
      <c r="D642" s="30"/>
      <c r="E642" s="30"/>
      <c r="F642" s="30"/>
    </row>
    <row r="643" spans="1:6" x14ac:dyDescent="0.3">
      <c r="A643" s="30"/>
      <c r="B643" s="30"/>
      <c r="D643" s="30"/>
      <c r="E643" s="30"/>
      <c r="F643" s="30"/>
    </row>
    <row r="644" spans="1:6" x14ac:dyDescent="0.3">
      <c r="A644" s="30"/>
      <c r="B644" s="30"/>
      <c r="D644" s="30"/>
      <c r="E644" s="30"/>
      <c r="F644" s="30"/>
    </row>
    <row r="645" spans="1:6" x14ac:dyDescent="0.3">
      <c r="A645" s="30"/>
      <c r="B645" s="30"/>
      <c r="D645" s="30"/>
      <c r="E645" s="30"/>
      <c r="F645" s="30"/>
    </row>
    <row r="646" spans="1:6" x14ac:dyDescent="0.3">
      <c r="A646" s="30"/>
      <c r="B646" s="30"/>
      <c r="D646" s="30"/>
      <c r="E646" s="30"/>
      <c r="F646" s="30"/>
    </row>
    <row r="647" spans="1:6" x14ac:dyDescent="0.3">
      <c r="A647" s="30"/>
      <c r="B647" s="30"/>
      <c r="D647" s="30"/>
      <c r="E647" s="30"/>
      <c r="F647" s="30"/>
    </row>
    <row r="648" spans="1:6" x14ac:dyDescent="0.3">
      <c r="A648" s="30"/>
      <c r="B648" s="30"/>
      <c r="D648" s="30"/>
      <c r="E648" s="30"/>
      <c r="F648" s="30"/>
    </row>
    <row r="649" spans="1:6" x14ac:dyDescent="0.3">
      <c r="A649" s="30"/>
      <c r="B649" s="30"/>
      <c r="D649" s="30"/>
      <c r="E649" s="30"/>
      <c r="F649" s="30"/>
    </row>
    <row r="650" spans="1:6" x14ac:dyDescent="0.3">
      <c r="A650" s="30"/>
      <c r="B650" s="30"/>
      <c r="D650" s="30"/>
      <c r="E650" s="30"/>
      <c r="F650" s="30"/>
    </row>
    <row r="651" spans="1:6" x14ac:dyDescent="0.3">
      <c r="A651" s="30"/>
      <c r="B651" s="30"/>
      <c r="D651" s="30"/>
      <c r="E651" s="30"/>
      <c r="F651" s="30"/>
    </row>
    <row r="652" spans="1:6" x14ac:dyDescent="0.3">
      <c r="A652" s="30"/>
      <c r="B652" s="30"/>
      <c r="D652" s="30"/>
      <c r="E652" s="30"/>
      <c r="F652" s="30"/>
    </row>
    <row r="653" spans="1:6" x14ac:dyDescent="0.3">
      <c r="B653" s="59"/>
      <c r="D653" s="31"/>
      <c r="E653" s="31"/>
      <c r="F653" s="71"/>
    </row>
  </sheetData>
  <mergeCells count="2">
    <mergeCell ref="L186:Q186"/>
    <mergeCell ref="L195:Q195"/>
  </mergeCells>
  <pageMargins left="0.70866141732283472" right="0.70866141732283472" top="0.74803149606299213" bottom="0.74803149606299213" header="0.31496062992125984" footer="0.31496062992125984"/>
  <pageSetup paperSize="9" scale="64" firstPageNumber="63" orientation="portrait" useFirstPageNumber="1" r:id="rId1"/>
  <headerFooter>
    <oddFooter>&amp;CPD-&amp;P</oddFooter>
  </headerFooter>
  <rowBreaks count="10" manualBreakCount="10">
    <brk id="59" max="6" man="1"/>
    <brk id="117" max="6" man="1"/>
    <brk id="175" max="6" man="1"/>
    <brk id="230" max="6" man="1"/>
    <brk id="281" max="6" man="1"/>
    <brk id="335" max="6" man="1"/>
    <brk id="377" max="6" man="1"/>
    <brk id="434" max="6" man="1"/>
    <brk id="493" max="6" man="1"/>
    <brk id="54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7957-95AB-421F-9FEA-26C4CA8FC770}">
  <dimension ref="A1:X303"/>
  <sheetViews>
    <sheetView view="pageBreakPreview" zoomScale="115" zoomScaleNormal="100" zoomScaleSheetLayoutView="115" workbookViewId="0">
      <selection activeCell="F184" sqref="F184"/>
    </sheetView>
  </sheetViews>
  <sheetFormatPr defaultRowHeight="14.4" x14ac:dyDescent="0.3"/>
  <cols>
    <col min="1" max="1" width="5.6640625" customWidth="1"/>
    <col min="2" max="2" width="8.33203125" customWidth="1"/>
    <col min="3" max="3" width="54" customWidth="1"/>
    <col min="5" max="5" width="9" bestFit="1" customWidth="1"/>
    <col min="6" max="6" width="12.109375" customWidth="1"/>
    <col min="7" max="7" width="17.33203125" customWidth="1"/>
    <col min="15" max="15" width="14.33203125" bestFit="1" customWidth="1"/>
    <col min="16" max="17" width="10.5546875" bestFit="1" customWidth="1"/>
    <col min="18" max="21" width="11.5546875" bestFit="1" customWidth="1"/>
    <col min="22" max="22" width="9.5546875" customWidth="1"/>
    <col min="23" max="24" width="9" bestFit="1" customWidth="1"/>
  </cols>
  <sheetData>
    <row r="1" spans="1:24" x14ac:dyDescent="0.3">
      <c r="B1" s="931"/>
      <c r="C1" s="93"/>
      <c r="D1" s="93"/>
      <c r="E1" s="93"/>
      <c r="F1" s="93"/>
      <c r="G1" s="93" t="s">
        <v>583</v>
      </c>
    </row>
    <row r="2" spans="1:24" x14ac:dyDescent="0.3">
      <c r="B2" s="932"/>
      <c r="C2" s="93"/>
      <c r="D2" s="93"/>
      <c r="E2" s="93"/>
      <c r="F2" s="93"/>
      <c r="G2" s="93" t="s">
        <v>1123</v>
      </c>
    </row>
    <row r="3" spans="1:24" x14ac:dyDescent="0.3">
      <c r="B3" s="932"/>
      <c r="C3" s="905"/>
      <c r="D3" s="905"/>
      <c r="E3" s="905"/>
      <c r="F3" s="905"/>
      <c r="G3" s="905" t="s">
        <v>584</v>
      </c>
    </row>
    <row r="4" spans="1:24" x14ac:dyDescent="0.3">
      <c r="A4" s="32" t="s">
        <v>24</v>
      </c>
      <c r="B4" s="32" t="s">
        <v>0</v>
      </c>
      <c r="C4" s="32" t="s">
        <v>9</v>
      </c>
      <c r="D4" s="20" t="s">
        <v>1</v>
      </c>
      <c r="E4" s="33" t="s">
        <v>2</v>
      </c>
      <c r="F4" s="61" t="s">
        <v>25</v>
      </c>
      <c r="G4" s="117" t="s">
        <v>183</v>
      </c>
    </row>
    <row r="5" spans="1:24" x14ac:dyDescent="0.3">
      <c r="A5" s="34" t="s">
        <v>3</v>
      </c>
      <c r="B5" s="34" t="s">
        <v>184</v>
      </c>
      <c r="C5" s="34"/>
      <c r="D5" s="35"/>
      <c r="E5" s="36"/>
      <c r="F5" s="62"/>
      <c r="G5" s="94"/>
    </row>
    <row r="6" spans="1:24" x14ac:dyDescent="0.3">
      <c r="A6" s="659"/>
      <c r="B6" s="81"/>
      <c r="C6" s="933"/>
      <c r="D6" s="879"/>
      <c r="E6" s="879"/>
      <c r="F6" s="934"/>
      <c r="G6" s="680"/>
      <c r="O6" s="93"/>
      <c r="P6" s="93"/>
      <c r="Q6" s="93"/>
      <c r="R6" s="93"/>
      <c r="S6" s="93"/>
    </row>
    <row r="7" spans="1:24" x14ac:dyDescent="0.3">
      <c r="A7" s="935">
        <v>7</v>
      </c>
      <c r="B7" s="936" t="s">
        <v>585</v>
      </c>
      <c r="C7" s="937" t="s">
        <v>1217</v>
      </c>
      <c r="D7" s="879"/>
      <c r="E7" s="879"/>
      <c r="F7" s="934"/>
      <c r="G7" s="664"/>
    </row>
    <row r="8" spans="1:24" x14ac:dyDescent="0.3">
      <c r="A8" s="659"/>
      <c r="B8" s="81"/>
      <c r="C8" s="933"/>
      <c r="D8" s="879"/>
      <c r="E8" s="879"/>
      <c r="F8" s="934"/>
      <c r="G8" s="664"/>
      <c r="N8" s="93"/>
      <c r="O8" s="93"/>
      <c r="P8" s="93"/>
      <c r="Q8" s="93"/>
    </row>
    <row r="9" spans="1:24" x14ac:dyDescent="0.3">
      <c r="A9" s="935"/>
      <c r="B9" s="936"/>
      <c r="C9" s="938" t="s">
        <v>587</v>
      </c>
      <c r="D9" s="8"/>
      <c r="E9" s="7"/>
      <c r="F9" s="934"/>
      <c r="G9" s="664"/>
    </row>
    <row r="10" spans="1:24" x14ac:dyDescent="0.3">
      <c r="A10" s="659"/>
      <c r="B10" s="81"/>
      <c r="C10" s="933"/>
      <c r="D10" s="8"/>
      <c r="E10" s="7"/>
      <c r="F10" s="934"/>
      <c r="G10" s="664"/>
    </row>
    <row r="11" spans="1:24" x14ac:dyDescent="0.3">
      <c r="A11" s="659">
        <v>7.1</v>
      </c>
      <c r="B11" s="90">
        <v>61.02</v>
      </c>
      <c r="C11" s="878" t="s">
        <v>588</v>
      </c>
      <c r="D11" s="8"/>
      <c r="E11" s="7"/>
      <c r="F11" s="939"/>
      <c r="G11" s="940"/>
    </row>
    <row r="12" spans="1:24" x14ac:dyDescent="0.3">
      <c r="A12" s="659"/>
      <c r="B12" s="81"/>
      <c r="C12" s="878"/>
      <c r="D12" s="8"/>
      <c r="E12" s="7"/>
      <c r="F12" s="941"/>
      <c r="G12" s="664"/>
      <c r="P12" s="373"/>
      <c r="Q12" s="373"/>
      <c r="R12" s="373"/>
      <c r="S12" s="373"/>
      <c r="T12" s="373"/>
      <c r="U12" s="373"/>
      <c r="V12" s="373"/>
      <c r="W12" s="390"/>
      <c r="X12" s="390"/>
    </row>
    <row r="13" spans="1:24" ht="26.4" x14ac:dyDescent="0.3">
      <c r="A13" s="10"/>
      <c r="B13" s="942"/>
      <c r="C13" s="687" t="s">
        <v>589</v>
      </c>
      <c r="D13" s="8"/>
      <c r="E13" s="7"/>
      <c r="F13" s="943"/>
      <c r="G13" s="664"/>
    </row>
    <row r="14" spans="1:24" x14ac:dyDescent="0.3">
      <c r="A14" s="10"/>
      <c r="B14" s="942"/>
      <c r="C14" s="687"/>
      <c r="D14" s="12"/>
      <c r="E14" s="7"/>
      <c r="F14" s="941"/>
      <c r="G14" s="664"/>
      <c r="N14" s="374"/>
    </row>
    <row r="15" spans="1:24" x14ac:dyDescent="0.3">
      <c r="A15" s="10" t="s">
        <v>590</v>
      </c>
      <c r="B15" s="942"/>
      <c r="C15" s="687" t="s">
        <v>591</v>
      </c>
      <c r="D15" s="13" t="s">
        <v>266</v>
      </c>
      <c r="E15" s="7">
        <v>380</v>
      </c>
      <c r="F15" s="939"/>
      <c r="G15" s="665"/>
      <c r="N15" s="374"/>
      <c r="P15" s="374"/>
      <c r="Q15" s="374"/>
      <c r="R15" s="374"/>
      <c r="S15" s="374"/>
      <c r="T15" s="374"/>
      <c r="U15" s="374"/>
      <c r="V15" s="374"/>
      <c r="W15" s="374"/>
      <c r="X15" s="374"/>
    </row>
    <row r="16" spans="1:24" x14ac:dyDescent="0.3">
      <c r="A16" s="10"/>
      <c r="B16" s="942"/>
      <c r="C16" s="687"/>
      <c r="D16" s="661"/>
      <c r="E16" s="7"/>
      <c r="F16" s="944"/>
      <c r="G16" s="664"/>
    </row>
    <row r="17" spans="1:22" x14ac:dyDescent="0.3">
      <c r="A17" s="10"/>
      <c r="B17" s="942"/>
      <c r="C17" s="687" t="s">
        <v>593</v>
      </c>
      <c r="D17" s="13" t="s">
        <v>266</v>
      </c>
      <c r="E17" s="7">
        <v>140</v>
      </c>
      <c r="F17" s="943"/>
      <c r="G17" s="665"/>
      <c r="N17" s="374"/>
      <c r="R17" s="374"/>
      <c r="S17" s="374"/>
      <c r="T17" s="374"/>
      <c r="U17" s="374"/>
      <c r="V17" s="374"/>
    </row>
    <row r="18" spans="1:22" x14ac:dyDescent="0.3">
      <c r="A18" s="10"/>
      <c r="B18" s="942"/>
      <c r="C18" s="687"/>
      <c r="D18" s="12"/>
      <c r="E18" s="7"/>
      <c r="F18" s="941"/>
      <c r="G18" s="664"/>
    </row>
    <row r="19" spans="1:22" x14ac:dyDescent="0.3">
      <c r="A19" s="10"/>
      <c r="B19" s="942"/>
      <c r="C19" s="687" t="s">
        <v>1104</v>
      </c>
      <c r="D19" s="13" t="s">
        <v>266</v>
      </c>
      <c r="E19" s="7">
        <v>65</v>
      </c>
      <c r="F19" s="943"/>
      <c r="G19" s="665"/>
      <c r="N19" s="374"/>
      <c r="Q19" s="374"/>
      <c r="S19" s="374"/>
      <c r="T19" s="374"/>
      <c r="U19" s="374"/>
      <c r="V19" s="374"/>
    </row>
    <row r="20" spans="1:22" x14ac:dyDescent="0.3">
      <c r="A20" s="10"/>
      <c r="B20" s="942"/>
      <c r="C20" s="687"/>
      <c r="D20" s="13"/>
      <c r="E20" s="7"/>
      <c r="F20" s="943"/>
      <c r="G20" s="665"/>
      <c r="N20" s="374"/>
      <c r="P20" s="374"/>
      <c r="S20" s="374"/>
      <c r="T20" s="374"/>
      <c r="U20" s="374"/>
      <c r="V20" s="374"/>
    </row>
    <row r="21" spans="1:22" x14ac:dyDescent="0.3">
      <c r="A21" s="10"/>
      <c r="B21" s="942"/>
      <c r="C21" s="687" t="s">
        <v>1218</v>
      </c>
      <c r="D21" s="13" t="s">
        <v>266</v>
      </c>
      <c r="E21" s="7">
        <v>45</v>
      </c>
      <c r="F21" s="943"/>
      <c r="G21" s="665"/>
      <c r="N21" s="374"/>
      <c r="S21" s="374"/>
      <c r="T21" s="374"/>
      <c r="U21" s="374"/>
      <c r="V21" s="374"/>
    </row>
    <row r="22" spans="1:22" x14ac:dyDescent="0.3">
      <c r="A22" s="10"/>
      <c r="B22" s="942"/>
      <c r="C22" s="1"/>
      <c r="D22" s="12"/>
      <c r="E22" s="7"/>
      <c r="F22" s="943"/>
      <c r="G22" s="664"/>
    </row>
    <row r="23" spans="1:22" ht="26.4" x14ac:dyDescent="0.3">
      <c r="A23" s="10"/>
      <c r="B23" s="942"/>
      <c r="C23" s="687" t="s">
        <v>1219</v>
      </c>
      <c r="D23" s="13" t="s">
        <v>266</v>
      </c>
      <c r="E23" s="7">
        <v>65</v>
      </c>
      <c r="F23" s="943"/>
      <c r="G23" s="665"/>
    </row>
    <row r="24" spans="1:22" x14ac:dyDescent="0.3">
      <c r="A24" s="10"/>
      <c r="B24" s="942"/>
      <c r="C24" s="1"/>
      <c r="D24" s="687"/>
      <c r="E24" s="879"/>
      <c r="F24" s="943"/>
      <c r="G24" s="664"/>
    </row>
    <row r="25" spans="1:22" x14ac:dyDescent="0.3">
      <c r="A25" s="10"/>
      <c r="B25" s="942">
        <v>61.03</v>
      </c>
      <c r="C25" s="687" t="s">
        <v>598</v>
      </c>
      <c r="D25" s="11"/>
      <c r="E25" s="879"/>
      <c r="F25" s="943"/>
      <c r="G25" s="664"/>
    </row>
    <row r="26" spans="1:22" x14ac:dyDescent="0.3">
      <c r="A26" s="10"/>
      <c r="B26" s="942"/>
      <c r="C26" s="1"/>
      <c r="D26" s="11"/>
      <c r="E26" s="879"/>
      <c r="F26" s="943"/>
      <c r="G26" s="664"/>
    </row>
    <row r="27" spans="1:22" x14ac:dyDescent="0.3">
      <c r="A27" s="659" t="s">
        <v>592</v>
      </c>
      <c r="B27" s="660"/>
      <c r="C27" s="22" t="s">
        <v>600</v>
      </c>
      <c r="D27" s="662" t="s">
        <v>325</v>
      </c>
      <c r="E27" s="662">
        <v>1</v>
      </c>
      <c r="F27" s="945"/>
      <c r="G27" s="665"/>
    </row>
    <row r="28" spans="1:22" x14ac:dyDescent="0.3">
      <c r="A28" s="804"/>
      <c r="B28" s="946"/>
      <c r="C28" s="801"/>
      <c r="D28" s="662"/>
      <c r="E28" s="662"/>
      <c r="F28" s="947"/>
      <c r="G28" s="948"/>
    </row>
    <row r="29" spans="1:22" x14ac:dyDescent="0.3">
      <c r="A29" s="659"/>
      <c r="B29" s="660"/>
      <c r="C29" s="22" t="s">
        <v>602</v>
      </c>
      <c r="D29" s="662" t="s">
        <v>325</v>
      </c>
      <c r="E29" s="662">
        <v>1</v>
      </c>
      <c r="F29" s="945"/>
      <c r="G29" s="665"/>
    </row>
    <row r="30" spans="1:22" x14ac:dyDescent="0.3">
      <c r="A30" s="659"/>
      <c r="B30" s="660"/>
      <c r="C30" s="666"/>
      <c r="D30" s="662"/>
      <c r="E30" s="662"/>
      <c r="F30" s="667"/>
      <c r="G30" s="665"/>
    </row>
    <row r="31" spans="1:22" x14ac:dyDescent="0.3">
      <c r="A31" s="659" t="s">
        <v>594</v>
      </c>
      <c r="B31" s="660">
        <v>61.04</v>
      </c>
      <c r="C31" s="687" t="s">
        <v>604</v>
      </c>
      <c r="D31" s="13" t="s">
        <v>266</v>
      </c>
      <c r="E31" s="662">
        <v>585</v>
      </c>
      <c r="F31" s="663"/>
      <c r="G31" s="665"/>
      <c r="I31" s="403"/>
    </row>
    <row r="32" spans="1:22" x14ac:dyDescent="0.3">
      <c r="A32" s="659"/>
      <c r="B32" s="660"/>
      <c r="C32" s="661"/>
      <c r="D32" s="11"/>
      <c r="E32" s="662"/>
      <c r="F32" s="663"/>
      <c r="G32" s="665"/>
      <c r="I32" s="403"/>
    </row>
    <row r="33" spans="1:9" ht="26.4" x14ac:dyDescent="0.3">
      <c r="A33" s="659"/>
      <c r="B33" s="660"/>
      <c r="C33" s="687" t="s">
        <v>605</v>
      </c>
      <c r="D33" s="11" t="s">
        <v>266</v>
      </c>
      <c r="E33" s="662">
        <v>15</v>
      </c>
      <c r="F33" s="663"/>
      <c r="G33" s="665"/>
      <c r="I33" s="403"/>
    </row>
    <row r="34" spans="1:9" x14ac:dyDescent="0.3">
      <c r="A34" s="659"/>
      <c r="B34" s="660"/>
      <c r="C34" s="661"/>
      <c r="D34" s="12"/>
      <c r="E34" s="662"/>
      <c r="F34" s="663"/>
      <c r="G34" s="664"/>
    </row>
    <row r="35" spans="1:9" x14ac:dyDescent="0.3">
      <c r="A35" s="659" t="s">
        <v>596</v>
      </c>
      <c r="B35" s="660">
        <v>61.07</v>
      </c>
      <c r="C35" s="661" t="s">
        <v>607</v>
      </c>
      <c r="D35" s="780" t="s">
        <v>385</v>
      </c>
      <c r="E35" s="662">
        <v>10</v>
      </c>
      <c r="F35" s="949"/>
      <c r="G35" s="665"/>
    </row>
    <row r="36" spans="1:9" x14ac:dyDescent="0.3">
      <c r="A36" s="659"/>
      <c r="B36" s="660"/>
      <c r="C36" s="661"/>
      <c r="D36" s="12"/>
      <c r="E36" s="662"/>
      <c r="F36" s="663"/>
      <c r="G36" s="664"/>
    </row>
    <row r="37" spans="1:9" x14ac:dyDescent="0.3">
      <c r="A37" s="659" t="s">
        <v>599</v>
      </c>
      <c r="B37" s="950">
        <v>61.08</v>
      </c>
      <c r="C37" s="687" t="s">
        <v>609</v>
      </c>
      <c r="D37" s="13" t="s">
        <v>266</v>
      </c>
      <c r="E37" s="662">
        <v>10</v>
      </c>
      <c r="F37" s="949"/>
      <c r="G37" s="665"/>
    </row>
    <row r="38" spans="1:9" x14ac:dyDescent="0.3">
      <c r="A38" s="659"/>
      <c r="B38" s="660"/>
      <c r="C38" s="661"/>
      <c r="D38" s="12"/>
      <c r="E38" s="662"/>
      <c r="F38" s="663"/>
      <c r="G38" s="664"/>
    </row>
    <row r="39" spans="1:9" x14ac:dyDescent="0.3">
      <c r="A39" s="659"/>
      <c r="B39" s="950"/>
      <c r="C39" s="687" t="s">
        <v>610</v>
      </c>
      <c r="D39" s="13" t="s">
        <v>266</v>
      </c>
      <c r="E39" s="662">
        <v>15</v>
      </c>
      <c r="F39" s="949"/>
      <c r="G39" s="665"/>
    </row>
    <row r="40" spans="1:9" x14ac:dyDescent="0.3">
      <c r="A40" s="659"/>
      <c r="B40" s="660"/>
      <c r="C40" s="661"/>
      <c r="D40" s="11"/>
      <c r="E40" s="662"/>
      <c r="F40" s="663"/>
      <c r="G40" s="664"/>
    </row>
    <row r="41" spans="1:9" ht="26.4" x14ac:dyDescent="0.3">
      <c r="A41" s="659" t="s">
        <v>606</v>
      </c>
      <c r="B41" s="950">
        <v>61.09</v>
      </c>
      <c r="C41" s="55" t="s">
        <v>1220</v>
      </c>
      <c r="D41" s="662" t="s">
        <v>325</v>
      </c>
      <c r="E41" s="662">
        <v>1</v>
      </c>
      <c r="F41" s="663"/>
      <c r="G41" s="665"/>
    </row>
    <row r="42" spans="1:9" x14ac:dyDescent="0.3">
      <c r="A42" s="659"/>
      <c r="B42" s="950"/>
      <c r="C42" s="951"/>
      <c r="D42" s="662"/>
      <c r="E42" s="662"/>
      <c r="F42" s="663"/>
      <c r="G42" s="664"/>
    </row>
    <row r="43" spans="1:9" ht="26.4" x14ac:dyDescent="0.3">
      <c r="A43" s="659" t="s">
        <v>608</v>
      </c>
      <c r="B43" s="950">
        <v>61.1</v>
      </c>
      <c r="C43" s="55" t="s">
        <v>1221</v>
      </c>
      <c r="D43" s="12" t="s">
        <v>416</v>
      </c>
      <c r="E43" s="662">
        <v>54</v>
      </c>
      <c r="F43" s="663"/>
      <c r="G43" s="665"/>
    </row>
    <row r="44" spans="1:9" x14ac:dyDescent="0.3">
      <c r="A44" s="659"/>
      <c r="B44" s="950"/>
      <c r="C44" s="55"/>
      <c r="D44" s="12"/>
      <c r="E44" s="662"/>
      <c r="F44" s="663"/>
      <c r="G44" s="665"/>
    </row>
    <row r="45" spans="1:9" x14ac:dyDescent="0.3">
      <c r="A45" s="659" t="s">
        <v>1108</v>
      </c>
      <c r="B45" s="950">
        <v>6.11</v>
      </c>
      <c r="C45" s="55" t="s">
        <v>1222</v>
      </c>
      <c r="D45" s="12"/>
      <c r="E45" s="662"/>
      <c r="F45" s="663"/>
      <c r="G45" s="665"/>
    </row>
    <row r="46" spans="1:9" x14ac:dyDescent="0.3">
      <c r="A46" s="659"/>
      <c r="B46" s="950"/>
      <c r="C46" s="55"/>
      <c r="D46" s="12"/>
      <c r="E46" s="662"/>
      <c r="F46" s="663"/>
      <c r="G46" s="665"/>
    </row>
    <row r="47" spans="1:9" x14ac:dyDescent="0.3">
      <c r="A47" s="659"/>
      <c r="B47" s="950"/>
      <c r="C47" s="55" t="s">
        <v>1223</v>
      </c>
      <c r="D47" s="12" t="s">
        <v>8</v>
      </c>
      <c r="E47" s="662">
        <v>270</v>
      </c>
      <c r="F47" s="663"/>
      <c r="G47" s="665"/>
    </row>
    <row r="48" spans="1:9" x14ac:dyDescent="0.3">
      <c r="A48" s="659"/>
      <c r="B48" s="660"/>
      <c r="C48" s="661"/>
      <c r="D48" s="12"/>
      <c r="E48" s="662"/>
      <c r="F48" s="663"/>
      <c r="G48" s="664"/>
    </row>
    <row r="49" spans="1:7" x14ac:dyDescent="0.3">
      <c r="A49" s="659" t="s">
        <v>1224</v>
      </c>
      <c r="B49" s="660">
        <v>61.12</v>
      </c>
      <c r="C49" s="661" t="s">
        <v>1225</v>
      </c>
      <c r="D49" s="12" t="s">
        <v>389</v>
      </c>
      <c r="E49" s="662">
        <v>10</v>
      </c>
      <c r="F49" s="663"/>
      <c r="G49" s="665"/>
    </row>
    <row r="50" spans="1:7" x14ac:dyDescent="0.3">
      <c r="A50" s="659"/>
      <c r="B50" s="660"/>
      <c r="C50" s="661"/>
      <c r="D50" s="12"/>
      <c r="E50" s="662"/>
      <c r="F50" s="663"/>
      <c r="G50" s="664"/>
    </row>
    <row r="51" spans="1:7" x14ac:dyDescent="0.3">
      <c r="A51" s="659" t="s">
        <v>1226</v>
      </c>
      <c r="B51" s="660">
        <v>61.13</v>
      </c>
      <c r="C51" s="661" t="s">
        <v>1227</v>
      </c>
      <c r="D51" s="12"/>
      <c r="E51" s="662"/>
      <c r="F51" s="663"/>
      <c r="G51" s="664"/>
    </row>
    <row r="52" spans="1:7" x14ac:dyDescent="0.3">
      <c r="A52" s="659"/>
      <c r="B52" s="660"/>
      <c r="C52" s="661"/>
      <c r="D52" s="12"/>
      <c r="E52" s="662"/>
      <c r="F52" s="663"/>
      <c r="G52" s="664"/>
    </row>
    <row r="53" spans="1:7" ht="26.4" x14ac:dyDescent="0.3">
      <c r="A53" s="659"/>
      <c r="B53" s="660"/>
      <c r="C53" s="661" t="s">
        <v>1228</v>
      </c>
      <c r="D53" s="12" t="s">
        <v>416</v>
      </c>
      <c r="E53" s="12">
        <v>12</v>
      </c>
      <c r="F53" s="663"/>
      <c r="G53" s="664"/>
    </row>
    <row r="54" spans="1:7" x14ac:dyDescent="0.3">
      <c r="A54" s="659"/>
      <c r="B54" s="660"/>
      <c r="C54" s="661"/>
      <c r="D54" s="12"/>
      <c r="E54" s="662"/>
      <c r="F54" s="663"/>
      <c r="G54" s="664"/>
    </row>
    <row r="55" spans="1:7" ht="26.4" x14ac:dyDescent="0.3">
      <c r="A55" s="659"/>
      <c r="B55" s="660"/>
      <c r="C55" s="661" t="s">
        <v>1229</v>
      </c>
      <c r="D55" s="12" t="s">
        <v>416</v>
      </c>
      <c r="E55" s="12">
        <v>24</v>
      </c>
      <c r="F55" s="663"/>
      <c r="G55" s="664"/>
    </row>
    <row r="56" spans="1:7" x14ac:dyDescent="0.3">
      <c r="A56" s="659"/>
      <c r="B56" s="660"/>
      <c r="C56" s="661"/>
      <c r="D56" s="12"/>
      <c r="E56" s="662"/>
      <c r="F56" s="663"/>
      <c r="G56" s="664"/>
    </row>
    <row r="57" spans="1:7" ht="26.4" x14ac:dyDescent="0.3">
      <c r="A57" s="659"/>
      <c r="B57" s="660"/>
      <c r="C57" s="661" t="s">
        <v>1230</v>
      </c>
      <c r="D57" s="12" t="s">
        <v>416</v>
      </c>
      <c r="E57" s="12">
        <v>18</v>
      </c>
      <c r="F57" s="663"/>
      <c r="G57" s="664"/>
    </row>
    <row r="58" spans="1:7" x14ac:dyDescent="0.3">
      <c r="A58" s="659"/>
      <c r="B58" s="660"/>
      <c r="C58" s="661"/>
      <c r="D58" s="12"/>
      <c r="E58" s="12"/>
      <c r="F58" s="663"/>
      <c r="G58" s="664"/>
    </row>
    <row r="59" spans="1:7" x14ac:dyDescent="0.3">
      <c r="A59" s="659"/>
      <c r="B59" s="660"/>
      <c r="C59" s="666"/>
      <c r="D59" s="662"/>
      <c r="E59" s="662"/>
      <c r="F59" s="667"/>
      <c r="G59" s="664"/>
    </row>
    <row r="60" spans="1:7" x14ac:dyDescent="0.3">
      <c r="A60" s="668" t="s">
        <v>611</v>
      </c>
      <c r="B60" s="669"/>
      <c r="C60" s="669"/>
      <c r="D60" s="669"/>
      <c r="E60" s="669"/>
      <c r="F60" s="669"/>
      <c r="G60" s="670"/>
    </row>
    <row r="61" spans="1:7" x14ac:dyDescent="0.3">
      <c r="A61" s="671"/>
      <c r="B61" s="672"/>
      <c r="C61" s="672"/>
      <c r="D61" s="673"/>
      <c r="E61" s="673"/>
      <c r="F61" s="674"/>
      <c r="G61" s="675"/>
    </row>
    <row r="62" spans="1:7" x14ac:dyDescent="0.3">
      <c r="B62" s="931"/>
      <c r="C62" s="93"/>
      <c r="D62" s="93"/>
      <c r="E62" s="93"/>
      <c r="F62" s="93"/>
      <c r="G62" s="904" t="str">
        <f>G1</f>
        <v>CONTRACT NUMBER: JW14455</v>
      </c>
    </row>
    <row r="63" spans="1:7" x14ac:dyDescent="0.3">
      <c r="B63" s="932"/>
      <c r="C63" s="904"/>
      <c r="D63" s="904"/>
      <c r="E63" s="904"/>
      <c r="F63" s="904"/>
      <c r="G63" s="904" t="str">
        <f>G2</f>
        <v>DIEPSLOOT SEWAGE AQUEDUCT:  BILL No 3 (BRIDGE 3)</v>
      </c>
    </row>
    <row r="64" spans="1:7" x14ac:dyDescent="0.3">
      <c r="B64" s="932"/>
      <c r="C64" s="905"/>
      <c r="D64" s="905"/>
      <c r="E64" s="905"/>
      <c r="F64" s="905"/>
      <c r="G64" s="905" t="str">
        <f>G3</f>
        <v xml:space="preserve"> SECTION 7: DIVERSION BRIDGE</v>
      </c>
    </row>
    <row r="65" spans="1:7" x14ac:dyDescent="0.3">
      <c r="A65" s="32" t="s">
        <v>24</v>
      </c>
      <c r="B65" s="32" t="s">
        <v>0</v>
      </c>
      <c r="C65" s="32" t="s">
        <v>9</v>
      </c>
      <c r="D65" s="20" t="s">
        <v>1</v>
      </c>
      <c r="E65" s="33" t="s">
        <v>2</v>
      </c>
      <c r="F65" s="61" t="s">
        <v>25</v>
      </c>
      <c r="G65" s="117" t="s">
        <v>183</v>
      </c>
    </row>
    <row r="66" spans="1:7" x14ac:dyDescent="0.3">
      <c r="A66" s="34" t="s">
        <v>3</v>
      </c>
      <c r="B66" s="34" t="s">
        <v>184</v>
      </c>
      <c r="C66" s="34"/>
      <c r="D66" s="35"/>
      <c r="E66" s="36"/>
      <c r="F66" s="62"/>
      <c r="G66" s="94"/>
    </row>
    <row r="67" spans="1:7" x14ac:dyDescent="0.3">
      <c r="A67" s="676" t="s">
        <v>296</v>
      </c>
      <c r="B67" s="677"/>
      <c r="C67" s="677"/>
      <c r="D67" s="677"/>
      <c r="E67" s="677"/>
      <c r="F67" s="678"/>
      <c r="G67" s="952"/>
    </row>
    <row r="68" spans="1:7" x14ac:dyDescent="0.3">
      <c r="A68" s="16"/>
      <c r="B68" s="33"/>
      <c r="C68" s="17"/>
      <c r="D68" s="23"/>
      <c r="E68" s="18"/>
      <c r="F68" s="679"/>
      <c r="G68" s="680"/>
    </row>
    <row r="69" spans="1:7" ht="20.399999999999999" customHeight="1" x14ac:dyDescent="0.3">
      <c r="A69" s="659" t="s">
        <v>1231</v>
      </c>
      <c r="B69" s="953"/>
      <c r="C69" s="55" t="s">
        <v>1232</v>
      </c>
      <c r="D69" s="12" t="s">
        <v>409</v>
      </c>
      <c r="E69" s="662">
        <v>1</v>
      </c>
      <c r="F69" s="663">
        <v>50000</v>
      </c>
      <c r="G69" s="664"/>
    </row>
    <row r="70" spans="1:7" x14ac:dyDescent="0.3">
      <c r="A70" s="659"/>
      <c r="B70" s="729"/>
      <c r="C70" s="721"/>
      <c r="D70" s="18"/>
      <c r="E70" s="18"/>
      <c r="F70" s="679"/>
      <c r="G70" s="664"/>
    </row>
    <row r="71" spans="1:7" x14ac:dyDescent="0.3">
      <c r="A71" s="659" t="s">
        <v>1233</v>
      </c>
      <c r="B71" s="954" t="s">
        <v>1234</v>
      </c>
      <c r="C71" s="55" t="s">
        <v>1235</v>
      </c>
      <c r="D71" s="12"/>
      <c r="E71" s="662"/>
      <c r="F71" s="684"/>
      <c r="G71" s="664"/>
    </row>
    <row r="72" spans="1:7" x14ac:dyDescent="0.3">
      <c r="A72" s="659"/>
      <c r="B72" s="954"/>
      <c r="C72" s="55"/>
      <c r="D72" s="12"/>
      <c r="E72" s="662"/>
      <c r="F72" s="684"/>
      <c r="G72" s="664"/>
    </row>
    <row r="73" spans="1:7" x14ac:dyDescent="0.3">
      <c r="A73" s="659"/>
      <c r="B73" s="953"/>
      <c r="C73" s="55" t="s">
        <v>1236</v>
      </c>
      <c r="D73" s="12" t="s">
        <v>252</v>
      </c>
      <c r="E73" s="662">
        <v>6</v>
      </c>
      <c r="F73" s="684"/>
      <c r="G73" s="664"/>
    </row>
    <row r="74" spans="1:7" x14ac:dyDescent="0.3">
      <c r="A74" s="659"/>
      <c r="B74" s="953"/>
      <c r="C74" s="55"/>
      <c r="D74" s="12"/>
      <c r="E74" s="662"/>
      <c r="F74" s="684"/>
      <c r="G74" s="664"/>
    </row>
    <row r="75" spans="1:7" x14ac:dyDescent="0.3">
      <c r="A75" s="659"/>
      <c r="B75" s="953"/>
      <c r="C75" s="55" t="s">
        <v>1237</v>
      </c>
      <c r="D75" s="12" t="s">
        <v>252</v>
      </c>
      <c r="E75" s="662">
        <v>6</v>
      </c>
      <c r="F75" s="684"/>
      <c r="G75" s="664"/>
    </row>
    <row r="76" spans="1:7" x14ac:dyDescent="0.3">
      <c r="A76" s="659"/>
      <c r="B76" s="953"/>
      <c r="C76" s="55"/>
      <c r="D76" s="12"/>
      <c r="E76" s="662"/>
      <c r="F76" s="684"/>
      <c r="G76" s="664"/>
    </row>
    <row r="77" spans="1:7" x14ac:dyDescent="0.3">
      <c r="A77" s="659"/>
      <c r="B77" s="953"/>
      <c r="C77" s="55" t="s">
        <v>1238</v>
      </c>
      <c r="D77" s="12" t="s">
        <v>252</v>
      </c>
      <c r="E77" s="662">
        <v>6</v>
      </c>
      <c r="F77" s="684"/>
      <c r="G77" s="664"/>
    </row>
    <row r="78" spans="1:7" x14ac:dyDescent="0.3">
      <c r="A78" s="16"/>
      <c r="B78" s="40"/>
      <c r="C78" s="17"/>
      <c r="D78" s="23"/>
      <c r="E78" s="18"/>
      <c r="F78" s="679"/>
      <c r="G78" s="664"/>
    </row>
    <row r="79" spans="1:7" ht="26.4" x14ac:dyDescent="0.3">
      <c r="A79" s="711">
        <v>7.2</v>
      </c>
      <c r="B79" s="936" t="s">
        <v>612</v>
      </c>
      <c r="C79" s="955" t="s">
        <v>613</v>
      </c>
      <c r="D79" s="23"/>
      <c r="E79" s="18"/>
      <c r="F79" s="679"/>
      <c r="G79" s="664"/>
    </row>
    <row r="80" spans="1:7" x14ac:dyDescent="0.3">
      <c r="A80" s="16"/>
      <c r="B80" s="40"/>
      <c r="C80" s="17"/>
      <c r="D80" s="23"/>
      <c r="E80" s="18"/>
      <c r="F80" s="679"/>
      <c r="G80" s="664"/>
    </row>
    <row r="81" spans="1:22" x14ac:dyDescent="0.3">
      <c r="A81" s="711"/>
      <c r="B81" s="956">
        <v>62.02</v>
      </c>
      <c r="C81" s="957" t="s">
        <v>614</v>
      </c>
      <c r="D81" s="725"/>
      <c r="E81" s="726"/>
      <c r="F81" s="682"/>
      <c r="G81" s="683"/>
    </row>
    <row r="82" spans="1:22" x14ac:dyDescent="0.3">
      <c r="A82" s="16"/>
      <c r="B82" s="40"/>
      <c r="C82" s="17"/>
      <c r="D82" s="23"/>
      <c r="E82" s="18"/>
      <c r="F82" s="679"/>
      <c r="G82" s="664"/>
    </row>
    <row r="83" spans="1:22" x14ac:dyDescent="0.3">
      <c r="A83" s="16"/>
      <c r="B83" s="40"/>
      <c r="C83" s="687" t="s">
        <v>615</v>
      </c>
      <c r="D83" s="23"/>
      <c r="E83" s="18"/>
      <c r="F83" s="679"/>
      <c r="G83" s="664"/>
    </row>
    <row r="84" spans="1:22" x14ac:dyDescent="0.3">
      <c r="A84" s="16"/>
      <c r="B84" s="40"/>
      <c r="C84" s="17"/>
      <c r="D84" s="23"/>
      <c r="E84" s="18"/>
      <c r="F84" s="679"/>
      <c r="G84" s="664"/>
    </row>
    <row r="85" spans="1:22" x14ac:dyDescent="0.3">
      <c r="A85" s="16" t="s">
        <v>616</v>
      </c>
      <c r="B85" s="40"/>
      <c r="C85" s="687" t="s">
        <v>617</v>
      </c>
      <c r="D85" s="879" t="s">
        <v>385</v>
      </c>
      <c r="E85" s="18">
        <v>95</v>
      </c>
      <c r="F85" s="679"/>
      <c r="G85" s="665"/>
    </row>
    <row r="86" spans="1:22" x14ac:dyDescent="0.3">
      <c r="A86" s="16"/>
      <c r="B86" s="40"/>
      <c r="C86" s="17"/>
      <c r="D86" s="23"/>
      <c r="E86" s="18"/>
      <c r="F86" s="679"/>
      <c r="G86" s="664"/>
      <c r="N86" s="374"/>
    </row>
    <row r="87" spans="1:22" x14ac:dyDescent="0.3">
      <c r="A87" s="16"/>
      <c r="B87" s="958"/>
      <c r="C87" s="17" t="s">
        <v>618</v>
      </c>
      <c r="D87" s="23"/>
      <c r="E87" s="18"/>
      <c r="F87" s="679"/>
      <c r="G87" s="664"/>
    </row>
    <row r="88" spans="1:22" x14ac:dyDescent="0.3">
      <c r="A88" s="16"/>
      <c r="B88" s="40"/>
      <c r="C88" s="17"/>
      <c r="D88" s="23"/>
      <c r="E88" s="18"/>
      <c r="F88" s="679"/>
      <c r="G88" s="664"/>
    </row>
    <row r="89" spans="1:22" x14ac:dyDescent="0.3">
      <c r="A89" s="16" t="s">
        <v>619</v>
      </c>
      <c r="B89" s="40"/>
      <c r="C89" s="687" t="s">
        <v>620</v>
      </c>
      <c r="D89" s="879" t="s">
        <v>385</v>
      </c>
      <c r="E89" s="18">
        <v>350</v>
      </c>
      <c r="F89" s="679"/>
      <c r="G89" s="665"/>
    </row>
    <row r="90" spans="1:22" x14ac:dyDescent="0.3">
      <c r="A90" s="16"/>
      <c r="B90" s="40"/>
      <c r="C90" s="687"/>
      <c r="D90" s="8"/>
      <c r="E90" s="18"/>
      <c r="F90" s="679"/>
      <c r="G90" s="664"/>
      <c r="N90" s="374"/>
    </row>
    <row r="91" spans="1:22" x14ac:dyDescent="0.3">
      <c r="A91" s="16"/>
      <c r="B91" s="40"/>
      <c r="C91" s="687" t="s">
        <v>621</v>
      </c>
      <c r="D91" s="879" t="s">
        <v>385</v>
      </c>
      <c r="E91" s="18">
        <v>110</v>
      </c>
      <c r="F91" s="679"/>
      <c r="G91" s="665"/>
      <c r="N91" s="374"/>
      <c r="P91" s="374"/>
      <c r="Q91" s="374"/>
      <c r="R91" s="374"/>
      <c r="S91" s="374"/>
      <c r="T91" s="374"/>
      <c r="U91" s="374"/>
      <c r="V91" s="374"/>
    </row>
    <row r="92" spans="1:22" x14ac:dyDescent="0.3">
      <c r="A92" s="16"/>
      <c r="B92" s="40"/>
      <c r="C92" s="17"/>
      <c r="D92" s="23"/>
      <c r="E92" s="18"/>
      <c r="F92" s="679"/>
      <c r="G92" s="664"/>
    </row>
    <row r="93" spans="1:22" x14ac:dyDescent="0.3">
      <c r="A93" s="16" t="s">
        <v>622</v>
      </c>
      <c r="B93" s="40"/>
      <c r="C93" s="687" t="s">
        <v>623</v>
      </c>
      <c r="D93" s="879" t="s">
        <v>385</v>
      </c>
      <c r="E93" s="18">
        <v>1970</v>
      </c>
      <c r="F93" s="679"/>
      <c r="G93" s="665"/>
    </row>
    <row r="94" spans="1:22" x14ac:dyDescent="0.3">
      <c r="A94" s="16"/>
      <c r="B94" s="40"/>
      <c r="C94" s="687"/>
      <c r="D94" s="8"/>
      <c r="E94" s="18"/>
      <c r="F94" s="679"/>
      <c r="G94" s="665"/>
    </row>
    <row r="95" spans="1:22" x14ac:dyDescent="0.3">
      <c r="A95" s="16" t="s">
        <v>624</v>
      </c>
      <c r="B95" s="40"/>
      <c r="C95" s="687" t="s">
        <v>625</v>
      </c>
      <c r="D95" s="879" t="s">
        <v>385</v>
      </c>
      <c r="E95" s="18">
        <v>85</v>
      </c>
      <c r="F95" s="679"/>
      <c r="G95" s="665"/>
    </row>
    <row r="96" spans="1:22" x14ac:dyDescent="0.3">
      <c r="A96" s="16"/>
      <c r="B96" s="40"/>
      <c r="C96" s="687"/>
      <c r="D96" s="8"/>
      <c r="E96" s="18"/>
      <c r="F96" s="679"/>
      <c r="G96" s="665"/>
    </row>
    <row r="97" spans="1:16" x14ac:dyDescent="0.3">
      <c r="A97" s="16"/>
      <c r="B97" s="957">
        <v>62.03</v>
      </c>
      <c r="C97" s="957" t="s">
        <v>626</v>
      </c>
      <c r="D97" s="23"/>
      <c r="E97" s="18"/>
      <c r="F97" s="679"/>
      <c r="G97" s="664"/>
    </row>
    <row r="98" spans="1:16" x14ac:dyDescent="0.3">
      <c r="A98" s="16"/>
      <c r="B98" s="957"/>
      <c r="C98" s="957"/>
      <c r="D98" s="23"/>
      <c r="E98" s="18"/>
      <c r="F98" s="679"/>
      <c r="G98" s="664"/>
    </row>
    <row r="99" spans="1:16" x14ac:dyDescent="0.3">
      <c r="A99" s="16"/>
      <c r="B99" s="957"/>
      <c r="C99" s="17" t="s">
        <v>618</v>
      </c>
      <c r="D99" s="23"/>
      <c r="E99" s="18"/>
      <c r="F99" s="679"/>
      <c r="G99" s="664"/>
      <c r="N99" s="374"/>
      <c r="P99" s="374"/>
    </row>
    <row r="100" spans="1:16" x14ac:dyDescent="0.3">
      <c r="A100" s="16"/>
      <c r="B100" s="957"/>
      <c r="C100" s="17"/>
      <c r="D100" s="23"/>
      <c r="E100" s="18"/>
      <c r="F100" s="679"/>
      <c r="G100" s="664"/>
    </row>
    <row r="101" spans="1:16" x14ac:dyDescent="0.3">
      <c r="A101" s="16" t="s">
        <v>627</v>
      </c>
      <c r="B101" s="40"/>
      <c r="C101" s="687" t="s">
        <v>628</v>
      </c>
      <c r="D101" s="879" t="s">
        <v>385</v>
      </c>
      <c r="E101" s="18">
        <v>950</v>
      </c>
      <c r="F101" s="679"/>
      <c r="G101" s="665"/>
    </row>
    <row r="102" spans="1:16" x14ac:dyDescent="0.3">
      <c r="A102" s="16"/>
      <c r="B102" s="40"/>
      <c r="C102" s="687"/>
      <c r="D102" s="8"/>
      <c r="E102" s="18"/>
      <c r="F102" s="679"/>
      <c r="G102" s="664"/>
    </row>
    <row r="103" spans="1:16" x14ac:dyDescent="0.3">
      <c r="A103" s="16"/>
      <c r="B103" s="959">
        <v>62.05</v>
      </c>
      <c r="C103" s="845" t="s">
        <v>629</v>
      </c>
      <c r="D103" s="879"/>
      <c r="E103" s="18"/>
      <c r="F103" s="679"/>
      <c r="G103" s="664"/>
    </row>
    <row r="104" spans="1:16" x14ac:dyDescent="0.3">
      <c r="A104" s="16"/>
      <c r="B104" s="40"/>
      <c r="C104" s="17"/>
      <c r="D104" s="23"/>
      <c r="E104" s="18"/>
      <c r="F104" s="679"/>
      <c r="G104" s="664"/>
    </row>
    <row r="105" spans="1:16" x14ac:dyDescent="0.3">
      <c r="A105" s="16" t="s">
        <v>630</v>
      </c>
      <c r="B105" s="40"/>
      <c r="C105" s="17" t="s">
        <v>631</v>
      </c>
      <c r="D105" s="23"/>
      <c r="E105" s="18"/>
      <c r="F105" s="679"/>
      <c r="G105" s="665"/>
    </row>
    <row r="106" spans="1:16" x14ac:dyDescent="0.3">
      <c r="A106" s="16"/>
      <c r="B106" s="40"/>
      <c r="C106" s="17"/>
      <c r="D106" s="23"/>
      <c r="E106" s="18"/>
      <c r="F106" s="679"/>
      <c r="G106" s="665"/>
    </row>
    <row r="107" spans="1:16" x14ac:dyDescent="0.3">
      <c r="A107" s="16"/>
      <c r="B107" s="40"/>
      <c r="C107" s="960" t="s">
        <v>632</v>
      </c>
      <c r="D107" s="23" t="s">
        <v>416</v>
      </c>
      <c r="E107" s="18">
        <v>2</v>
      </c>
      <c r="F107" s="679"/>
      <c r="G107" s="665"/>
    </row>
    <row r="108" spans="1:16" x14ac:dyDescent="0.3">
      <c r="A108" s="16"/>
      <c r="B108" s="40"/>
      <c r="C108" s="17"/>
      <c r="D108" s="23"/>
      <c r="E108" s="18"/>
      <c r="F108" s="679"/>
      <c r="G108" s="665"/>
    </row>
    <row r="109" spans="1:16" x14ac:dyDescent="0.3">
      <c r="A109" s="16"/>
      <c r="B109" s="40"/>
      <c r="C109" s="960" t="s">
        <v>633</v>
      </c>
      <c r="D109" s="23" t="s">
        <v>416</v>
      </c>
      <c r="E109" s="18">
        <v>2</v>
      </c>
      <c r="F109" s="679"/>
      <c r="G109" s="665"/>
    </row>
    <row r="110" spans="1:16" x14ac:dyDescent="0.3">
      <c r="A110" s="16"/>
      <c r="B110" s="40"/>
      <c r="C110" s="960"/>
      <c r="D110" s="23"/>
      <c r="E110" s="18"/>
      <c r="F110" s="679"/>
      <c r="G110" s="665"/>
    </row>
    <row r="111" spans="1:16" ht="27" x14ac:dyDescent="0.3">
      <c r="A111" s="16"/>
      <c r="B111" s="40"/>
      <c r="C111" s="961" t="s">
        <v>1239</v>
      </c>
      <c r="D111" s="23" t="s">
        <v>416</v>
      </c>
      <c r="E111" s="18">
        <v>50</v>
      </c>
      <c r="F111" s="679"/>
      <c r="G111" s="665"/>
    </row>
    <row r="112" spans="1:16" x14ac:dyDescent="0.3">
      <c r="A112" s="16"/>
      <c r="B112" s="40"/>
      <c r="C112" s="961"/>
      <c r="D112" s="23"/>
      <c r="E112" s="18"/>
      <c r="F112" s="679"/>
      <c r="G112" s="665"/>
    </row>
    <row r="113" spans="1:7" ht="27" x14ac:dyDescent="0.3">
      <c r="A113" s="16"/>
      <c r="B113" s="40"/>
      <c r="C113" s="961" t="s">
        <v>1240</v>
      </c>
      <c r="D113" s="23" t="s">
        <v>416</v>
      </c>
      <c r="E113" s="18">
        <v>50</v>
      </c>
      <c r="F113" s="679"/>
      <c r="G113" s="665"/>
    </row>
    <row r="114" spans="1:7" x14ac:dyDescent="0.3">
      <c r="A114" s="16"/>
      <c r="B114" s="40"/>
      <c r="C114" s="960"/>
      <c r="D114" s="23"/>
      <c r="E114" s="18"/>
      <c r="F114" s="679"/>
      <c r="G114" s="665"/>
    </row>
    <row r="115" spans="1:7" x14ac:dyDescent="0.3">
      <c r="A115" s="16" t="s">
        <v>634</v>
      </c>
      <c r="B115" s="956">
        <v>62.06</v>
      </c>
      <c r="C115" s="845" t="s">
        <v>635</v>
      </c>
      <c r="D115" s="23"/>
      <c r="E115" s="18"/>
      <c r="F115" s="679"/>
      <c r="G115" s="665"/>
    </row>
    <row r="116" spans="1:7" x14ac:dyDescent="0.3">
      <c r="A116" s="16"/>
      <c r="B116" s="40"/>
      <c r="C116" s="960"/>
      <c r="D116" s="23"/>
      <c r="E116" s="18"/>
      <c r="F116" s="679"/>
      <c r="G116" s="665"/>
    </row>
    <row r="117" spans="1:7" x14ac:dyDescent="0.3">
      <c r="A117" s="16"/>
      <c r="B117" s="40"/>
      <c r="C117" s="960" t="s">
        <v>636</v>
      </c>
      <c r="D117" s="879" t="s">
        <v>385</v>
      </c>
      <c r="E117" s="18">
        <v>50</v>
      </c>
      <c r="F117" s="679"/>
      <c r="G117" s="665"/>
    </row>
    <row r="118" spans="1:7" x14ac:dyDescent="0.3">
      <c r="A118" s="16"/>
      <c r="B118" s="40"/>
      <c r="C118" s="17"/>
      <c r="D118" s="23"/>
      <c r="E118" s="18"/>
      <c r="F118" s="679"/>
      <c r="G118" s="664"/>
    </row>
    <row r="119" spans="1:7" x14ac:dyDescent="0.3">
      <c r="A119" s="16"/>
      <c r="B119" s="958" t="s">
        <v>637</v>
      </c>
      <c r="C119" s="17" t="s">
        <v>638</v>
      </c>
      <c r="D119" s="23"/>
      <c r="E119" s="18"/>
      <c r="F119" s="684"/>
      <c r="G119" s="685"/>
    </row>
    <row r="120" spans="1:7" x14ac:dyDescent="0.3">
      <c r="A120" s="16"/>
      <c r="B120" s="40"/>
      <c r="C120" s="17"/>
      <c r="D120" s="23"/>
      <c r="E120" s="18"/>
      <c r="F120" s="684"/>
      <c r="G120" s="685"/>
    </row>
    <row r="121" spans="1:7" x14ac:dyDescent="0.3">
      <c r="A121" s="16" t="s">
        <v>639</v>
      </c>
      <c r="B121" s="958"/>
      <c r="C121" s="17" t="s">
        <v>640</v>
      </c>
      <c r="D121" s="23"/>
      <c r="E121" s="18"/>
      <c r="F121" s="684"/>
      <c r="G121" s="685"/>
    </row>
    <row r="122" spans="1:7" x14ac:dyDescent="0.3">
      <c r="A122" s="16"/>
      <c r="B122" s="40"/>
      <c r="C122" s="17"/>
      <c r="D122" s="23"/>
      <c r="E122" s="18"/>
      <c r="F122" s="684"/>
      <c r="G122" s="685"/>
    </row>
    <row r="123" spans="1:7" x14ac:dyDescent="0.3">
      <c r="A123" s="16"/>
      <c r="B123" s="40"/>
      <c r="C123" s="687" t="s">
        <v>641</v>
      </c>
      <c r="D123" s="8" t="s">
        <v>385</v>
      </c>
      <c r="E123" s="18">
        <v>910</v>
      </c>
      <c r="F123" s="684"/>
      <c r="G123" s="665"/>
    </row>
    <row r="124" spans="1:7" x14ac:dyDescent="0.3">
      <c r="A124" s="688" t="s">
        <v>645</v>
      </c>
      <c r="B124" s="689"/>
      <c r="C124" s="690"/>
      <c r="D124" s="690"/>
      <c r="E124" s="691"/>
      <c r="F124" s="690"/>
      <c r="G124" s="692"/>
    </row>
    <row r="125" spans="1:7" x14ac:dyDescent="0.3">
      <c r="A125" s="671"/>
      <c r="B125" s="693"/>
      <c r="C125" s="672"/>
      <c r="D125" s="673"/>
      <c r="E125" s="673"/>
      <c r="F125" s="674"/>
    </row>
    <row r="126" spans="1:7" x14ac:dyDescent="0.3">
      <c r="A126" s="671"/>
      <c r="B126" s="931"/>
      <c r="C126" s="93"/>
      <c r="D126" s="93"/>
      <c r="E126" s="93"/>
      <c r="F126" s="93"/>
      <c r="G126" s="904" t="str">
        <f>G1</f>
        <v>CONTRACT NUMBER: JW14455</v>
      </c>
    </row>
    <row r="127" spans="1:7" x14ac:dyDescent="0.3">
      <c r="A127" s="671"/>
      <c r="B127" s="932"/>
      <c r="C127" s="904"/>
      <c r="D127" s="904"/>
      <c r="E127" s="904"/>
      <c r="F127" s="904"/>
      <c r="G127" s="904" t="str">
        <f>G2</f>
        <v>DIEPSLOOT SEWAGE AQUEDUCT:  BILL No 3 (BRIDGE 3)</v>
      </c>
    </row>
    <row r="128" spans="1:7" x14ac:dyDescent="0.3">
      <c r="B128" s="932"/>
      <c r="C128" s="905"/>
      <c r="D128" s="905"/>
      <c r="E128" s="905"/>
      <c r="F128" s="905"/>
      <c r="G128" s="905" t="str">
        <f>G3</f>
        <v xml:space="preserve"> SECTION 7: DIVERSION BRIDGE</v>
      </c>
    </row>
    <row r="129" spans="1:7" x14ac:dyDescent="0.3">
      <c r="A129" s="32" t="s">
        <v>24</v>
      </c>
      <c r="B129" s="32" t="s">
        <v>0</v>
      </c>
      <c r="C129" s="32" t="s">
        <v>9</v>
      </c>
      <c r="D129" s="20" t="s">
        <v>1</v>
      </c>
      <c r="E129" s="33" t="s">
        <v>2</v>
      </c>
      <c r="F129" s="61" t="s">
        <v>25</v>
      </c>
      <c r="G129" s="117" t="s">
        <v>183</v>
      </c>
    </row>
    <row r="130" spans="1:7" x14ac:dyDescent="0.3">
      <c r="A130" s="34" t="s">
        <v>3</v>
      </c>
      <c r="B130" s="34" t="s">
        <v>184</v>
      </c>
      <c r="C130" s="34"/>
      <c r="D130" s="35"/>
      <c r="E130" s="36"/>
      <c r="F130" s="62"/>
      <c r="G130" s="94"/>
    </row>
    <row r="131" spans="1:7" x14ac:dyDescent="0.3">
      <c r="A131" s="962" t="s">
        <v>35</v>
      </c>
      <c r="C131" s="21"/>
      <c r="D131" s="963"/>
      <c r="E131" s="964"/>
      <c r="F131" s="965"/>
      <c r="G131" s="692"/>
    </row>
    <row r="132" spans="1:7" x14ac:dyDescent="0.3">
      <c r="A132" s="966"/>
      <c r="B132" s="33"/>
      <c r="C132" s="967"/>
      <c r="D132" s="968"/>
      <c r="E132" s="907"/>
      <c r="F132" s="701"/>
      <c r="G132" s="685"/>
    </row>
    <row r="133" spans="1:7" x14ac:dyDescent="0.3">
      <c r="A133" s="16"/>
      <c r="B133" s="40"/>
      <c r="C133" s="687" t="s">
        <v>642</v>
      </c>
      <c r="D133" s="8" t="s">
        <v>385</v>
      </c>
      <c r="E133" s="18">
        <v>275</v>
      </c>
      <c r="F133" s="679"/>
      <c r="G133" s="685"/>
    </row>
    <row r="134" spans="1:7" x14ac:dyDescent="0.3">
      <c r="A134" s="16"/>
      <c r="B134" s="40"/>
      <c r="C134" s="17"/>
      <c r="D134" s="23"/>
      <c r="E134" s="18"/>
      <c r="F134" s="679"/>
      <c r="G134" s="685"/>
    </row>
    <row r="135" spans="1:7" x14ac:dyDescent="0.3">
      <c r="A135" s="16"/>
      <c r="B135" s="40"/>
      <c r="C135" s="17" t="s">
        <v>643</v>
      </c>
      <c r="D135" s="23"/>
      <c r="E135" s="18"/>
      <c r="F135" s="679"/>
      <c r="G135" s="685"/>
    </row>
    <row r="136" spans="1:7" x14ac:dyDescent="0.3">
      <c r="A136" s="16"/>
      <c r="B136" s="40"/>
      <c r="C136" s="687"/>
      <c r="D136" s="23"/>
      <c r="E136" s="18"/>
      <c r="F136" s="679"/>
      <c r="G136" s="685"/>
    </row>
    <row r="137" spans="1:7" x14ac:dyDescent="0.3">
      <c r="A137" s="16"/>
      <c r="B137" s="40"/>
      <c r="C137" s="687" t="s">
        <v>644</v>
      </c>
      <c r="D137" s="8" t="s">
        <v>385</v>
      </c>
      <c r="E137" s="18">
        <v>45</v>
      </c>
      <c r="F137" s="679"/>
      <c r="G137" s="685"/>
    </row>
    <row r="138" spans="1:7" x14ac:dyDescent="0.3">
      <c r="A138" s="16"/>
      <c r="B138" s="40"/>
      <c r="C138" s="17"/>
      <c r="D138" s="23"/>
      <c r="E138" s="18"/>
      <c r="F138" s="679"/>
      <c r="G138" s="685"/>
    </row>
    <row r="139" spans="1:7" x14ac:dyDescent="0.3">
      <c r="A139" s="16"/>
      <c r="B139" s="40"/>
      <c r="C139" s="17" t="s">
        <v>1241</v>
      </c>
      <c r="D139" s="23"/>
      <c r="E139" s="18"/>
      <c r="F139" s="679"/>
      <c r="G139" s="685"/>
    </row>
    <row r="140" spans="1:7" x14ac:dyDescent="0.3">
      <c r="A140" s="16"/>
      <c r="B140" s="40"/>
      <c r="C140" s="686"/>
      <c r="D140" s="23"/>
      <c r="E140" s="18"/>
      <c r="F140" s="679"/>
      <c r="G140" s="685"/>
    </row>
    <row r="141" spans="1:7" x14ac:dyDescent="0.3">
      <c r="A141" s="16"/>
      <c r="B141" s="40"/>
      <c r="C141" s="687" t="s">
        <v>1242</v>
      </c>
      <c r="D141" s="8" t="s">
        <v>385</v>
      </c>
      <c r="E141" s="18">
        <v>20</v>
      </c>
      <c r="F141" s="679"/>
      <c r="G141" s="685"/>
    </row>
    <row r="142" spans="1:7" x14ac:dyDescent="0.3">
      <c r="A142" s="659"/>
      <c r="B142" s="40"/>
      <c r="C142" s="17"/>
      <c r="D142" s="23"/>
      <c r="E142" s="18"/>
      <c r="F142" s="679"/>
      <c r="G142" s="685"/>
    </row>
    <row r="143" spans="1:7" x14ac:dyDescent="0.3">
      <c r="A143" s="711">
        <v>7.3</v>
      </c>
      <c r="B143" s="956">
        <v>63.01</v>
      </c>
      <c r="C143" s="957" t="s">
        <v>646</v>
      </c>
      <c r="D143" s="879"/>
      <c r="E143" s="726"/>
      <c r="F143" s="682"/>
      <c r="G143" s="683"/>
    </row>
    <row r="144" spans="1:7" x14ac:dyDescent="0.3">
      <c r="A144" s="711"/>
      <c r="B144" s="956"/>
      <c r="C144" s="957"/>
      <c r="D144" s="8"/>
      <c r="E144" s="726"/>
      <c r="F144" s="682"/>
      <c r="G144" s="683"/>
    </row>
    <row r="145" spans="1:7" x14ac:dyDescent="0.3">
      <c r="A145" s="16" t="s">
        <v>647</v>
      </c>
      <c r="B145" s="956"/>
      <c r="C145" s="687" t="s">
        <v>617</v>
      </c>
      <c r="D145" s="8"/>
      <c r="E145" s="726"/>
      <c r="F145" s="682"/>
      <c r="G145" s="683"/>
    </row>
    <row r="146" spans="1:7" x14ac:dyDescent="0.3">
      <c r="A146" s="16"/>
      <c r="B146" s="40"/>
      <c r="C146" s="17"/>
      <c r="D146" s="23"/>
      <c r="E146" s="18"/>
      <c r="F146" s="679"/>
      <c r="G146" s="664"/>
    </row>
    <row r="147" spans="1:7" x14ac:dyDescent="0.3">
      <c r="A147" s="16"/>
      <c r="B147" s="40"/>
      <c r="C147" s="686" t="s">
        <v>648</v>
      </c>
      <c r="D147" s="23" t="s">
        <v>649</v>
      </c>
      <c r="E147" s="18">
        <v>11.9</v>
      </c>
      <c r="F147" s="679"/>
      <c r="G147" s="665"/>
    </row>
    <row r="148" spans="1:7" x14ac:dyDescent="0.3">
      <c r="A148" s="16"/>
      <c r="B148" s="40"/>
      <c r="C148" s="686"/>
      <c r="D148" s="23"/>
      <c r="E148" s="18"/>
      <c r="F148" s="679"/>
      <c r="G148" s="665"/>
    </row>
    <row r="149" spans="1:7" x14ac:dyDescent="0.3">
      <c r="A149" s="16" t="s">
        <v>650</v>
      </c>
      <c r="B149" s="40"/>
      <c r="C149" s="687" t="s">
        <v>651</v>
      </c>
      <c r="D149" s="23"/>
      <c r="E149" s="18"/>
      <c r="F149" s="679"/>
      <c r="G149" s="665"/>
    </row>
    <row r="150" spans="1:7" x14ac:dyDescent="0.3">
      <c r="A150" s="16"/>
      <c r="B150" s="40"/>
      <c r="C150" s="686"/>
      <c r="D150" s="23"/>
      <c r="E150" s="18"/>
      <c r="F150" s="679"/>
      <c r="G150" s="665"/>
    </row>
    <row r="151" spans="1:7" x14ac:dyDescent="0.3">
      <c r="A151" s="16"/>
      <c r="B151" s="40"/>
      <c r="C151" s="686" t="s">
        <v>648</v>
      </c>
      <c r="D151" s="23" t="s">
        <v>649</v>
      </c>
      <c r="E151" s="18">
        <v>14.4</v>
      </c>
      <c r="F151" s="679"/>
      <c r="G151" s="685"/>
    </row>
    <row r="152" spans="1:7" x14ac:dyDescent="0.3">
      <c r="A152" s="16"/>
      <c r="B152" s="40"/>
      <c r="C152" s="686"/>
      <c r="D152" s="23"/>
      <c r="E152" s="18"/>
      <c r="F152" s="679"/>
      <c r="G152" s="685"/>
    </row>
    <row r="153" spans="1:7" x14ac:dyDescent="0.3">
      <c r="A153" s="16" t="s">
        <v>652</v>
      </c>
      <c r="B153" s="40"/>
      <c r="C153" s="687" t="s">
        <v>653</v>
      </c>
      <c r="D153" s="23"/>
      <c r="E153" s="18"/>
      <c r="F153" s="679"/>
      <c r="G153" s="685"/>
    </row>
    <row r="154" spans="1:7" x14ac:dyDescent="0.3">
      <c r="A154" s="16"/>
      <c r="B154" s="40"/>
      <c r="C154" s="686"/>
      <c r="D154" s="23"/>
      <c r="E154" s="18"/>
      <c r="F154" s="679"/>
      <c r="G154" s="685"/>
    </row>
    <row r="155" spans="1:7" x14ac:dyDescent="0.3">
      <c r="A155" s="16"/>
      <c r="B155" s="40"/>
      <c r="C155" s="686" t="s">
        <v>654</v>
      </c>
      <c r="D155" s="23" t="s">
        <v>649</v>
      </c>
      <c r="E155" s="18">
        <v>0.9</v>
      </c>
      <c r="F155" s="679"/>
      <c r="G155" s="685"/>
    </row>
    <row r="156" spans="1:7" x14ac:dyDescent="0.3">
      <c r="A156" s="16"/>
      <c r="B156" s="40"/>
      <c r="C156" s="17"/>
      <c r="D156" s="23"/>
      <c r="E156" s="18"/>
      <c r="F156" s="679"/>
      <c r="G156" s="685"/>
    </row>
    <row r="157" spans="1:7" x14ac:dyDescent="0.3">
      <c r="A157" s="16"/>
      <c r="B157" s="40"/>
      <c r="C157" s="686" t="s">
        <v>648</v>
      </c>
      <c r="D157" s="23" t="s">
        <v>649</v>
      </c>
      <c r="E157" s="18">
        <v>36.5</v>
      </c>
      <c r="F157" s="679"/>
      <c r="G157" s="685"/>
    </row>
    <row r="158" spans="1:7" x14ac:dyDescent="0.3">
      <c r="A158" s="16"/>
      <c r="B158" s="40"/>
      <c r="C158" s="686"/>
      <c r="D158" s="23"/>
      <c r="E158" s="18"/>
      <c r="F158" s="679"/>
      <c r="G158" s="685"/>
    </row>
    <row r="159" spans="1:7" x14ac:dyDescent="0.3">
      <c r="A159" s="16" t="s">
        <v>655</v>
      </c>
      <c r="B159" s="40"/>
      <c r="C159" s="687" t="s">
        <v>656</v>
      </c>
      <c r="D159" s="23"/>
      <c r="E159" s="18"/>
      <c r="F159" s="679"/>
      <c r="G159" s="685"/>
    </row>
    <row r="160" spans="1:7" x14ac:dyDescent="0.3">
      <c r="A160" s="16"/>
      <c r="B160" s="40"/>
      <c r="C160" s="686"/>
      <c r="D160" s="23"/>
      <c r="E160" s="18"/>
      <c r="F160" s="679"/>
      <c r="G160" s="685"/>
    </row>
    <row r="161" spans="1:7" x14ac:dyDescent="0.3">
      <c r="A161" s="16"/>
      <c r="B161" s="40"/>
      <c r="C161" s="686" t="s">
        <v>654</v>
      </c>
      <c r="D161" s="23" t="s">
        <v>649</v>
      </c>
      <c r="E161" s="18">
        <v>0.8</v>
      </c>
      <c r="F161" s="679"/>
      <c r="G161" s="685"/>
    </row>
    <row r="162" spans="1:7" x14ac:dyDescent="0.3">
      <c r="A162" s="16"/>
      <c r="B162" s="40"/>
      <c r="C162" s="17"/>
      <c r="D162" s="23"/>
      <c r="E162" s="18"/>
      <c r="F162" s="679"/>
      <c r="G162" s="685"/>
    </row>
    <row r="163" spans="1:7" x14ac:dyDescent="0.3">
      <c r="A163" s="16"/>
      <c r="B163" s="40"/>
      <c r="C163" s="686" t="s">
        <v>648</v>
      </c>
      <c r="D163" s="23" t="s">
        <v>649</v>
      </c>
      <c r="E163" s="969">
        <v>120</v>
      </c>
      <c r="F163" s="679"/>
      <c r="G163" s="685"/>
    </row>
    <row r="164" spans="1:7" x14ac:dyDescent="0.3">
      <c r="A164" s="659"/>
      <c r="B164" s="40"/>
      <c r="C164" s="17"/>
      <c r="D164" s="23"/>
      <c r="E164" s="18"/>
      <c r="F164" s="679"/>
      <c r="G164" s="685"/>
    </row>
    <row r="165" spans="1:7" x14ac:dyDescent="0.3">
      <c r="A165" s="659"/>
      <c r="B165" s="40"/>
      <c r="C165" s="17"/>
      <c r="D165" s="23"/>
      <c r="E165" s="18"/>
      <c r="F165" s="679"/>
      <c r="G165" s="685"/>
    </row>
    <row r="166" spans="1:7" x14ac:dyDescent="0.3">
      <c r="A166" s="804">
        <v>7.4</v>
      </c>
      <c r="B166" s="970">
        <v>64</v>
      </c>
      <c r="C166" s="957" t="s">
        <v>657</v>
      </c>
      <c r="D166" s="725"/>
      <c r="E166" s="726"/>
      <c r="F166" s="682"/>
      <c r="G166" s="685"/>
    </row>
    <row r="167" spans="1:7" x14ac:dyDescent="0.3">
      <c r="A167" s="659"/>
      <c r="B167" s="40"/>
      <c r="C167" s="17"/>
      <c r="D167" s="23"/>
      <c r="E167" s="18"/>
      <c r="F167" s="679"/>
      <c r="G167" s="685"/>
    </row>
    <row r="168" spans="1:7" x14ac:dyDescent="0.3">
      <c r="A168" s="659"/>
      <c r="B168" s="956">
        <v>64.010000000000005</v>
      </c>
      <c r="C168" s="957" t="s">
        <v>658</v>
      </c>
      <c r="D168" s="23"/>
      <c r="E168" s="18"/>
      <c r="F168" s="679"/>
      <c r="G168" s="685"/>
    </row>
    <row r="169" spans="1:7" x14ac:dyDescent="0.3">
      <c r="A169" s="659"/>
      <c r="B169" s="40"/>
      <c r="C169" s="17"/>
      <c r="D169" s="23"/>
      <c r="E169" s="18"/>
      <c r="F169" s="679"/>
      <c r="G169" s="685"/>
    </row>
    <row r="170" spans="1:7" x14ac:dyDescent="0.3">
      <c r="A170" s="659"/>
      <c r="B170" s="40"/>
      <c r="C170" s="911" t="s">
        <v>659</v>
      </c>
      <c r="D170" s="23"/>
      <c r="E170" s="18"/>
      <c r="F170" s="679"/>
      <c r="G170" s="685"/>
    </row>
    <row r="171" spans="1:7" x14ac:dyDescent="0.3">
      <c r="A171" s="659"/>
      <c r="B171" s="40"/>
      <c r="C171" s="17"/>
      <c r="D171" s="23"/>
      <c r="E171" s="18"/>
      <c r="F171" s="679"/>
      <c r="G171" s="685"/>
    </row>
    <row r="172" spans="1:7" x14ac:dyDescent="0.3">
      <c r="A172" s="659" t="s">
        <v>660</v>
      </c>
      <c r="B172" s="40"/>
      <c r="C172" s="687" t="s">
        <v>661</v>
      </c>
      <c r="D172" s="13" t="s">
        <v>266</v>
      </c>
      <c r="E172" s="18">
        <v>12</v>
      </c>
      <c r="F172" s="679"/>
      <c r="G172" s="685"/>
    </row>
    <row r="173" spans="1:7" x14ac:dyDescent="0.3">
      <c r="A173" s="659"/>
      <c r="B173" s="40"/>
      <c r="C173" s="687"/>
      <c r="D173" s="23"/>
      <c r="E173" s="18"/>
      <c r="F173" s="679"/>
      <c r="G173" s="685"/>
    </row>
    <row r="174" spans="1:7" x14ac:dyDescent="0.3">
      <c r="A174" s="659" t="s">
        <v>662</v>
      </c>
      <c r="B174" s="40"/>
      <c r="C174" s="687" t="s">
        <v>663</v>
      </c>
      <c r="D174" s="13" t="s">
        <v>266</v>
      </c>
      <c r="E174" s="18">
        <v>60</v>
      </c>
      <c r="F174" s="679"/>
      <c r="G174" s="685"/>
    </row>
    <row r="175" spans="1:7" x14ac:dyDescent="0.3">
      <c r="A175" s="659"/>
      <c r="B175" s="40"/>
      <c r="C175" s="687"/>
      <c r="D175" s="23"/>
      <c r="E175" s="18"/>
      <c r="F175" s="679"/>
      <c r="G175" s="685"/>
    </row>
    <row r="176" spans="1:7" x14ac:dyDescent="0.3">
      <c r="A176" s="659" t="s">
        <v>664</v>
      </c>
      <c r="B176" s="40"/>
      <c r="C176" s="971" t="s">
        <v>665</v>
      </c>
      <c r="D176" s="13" t="s">
        <v>266</v>
      </c>
      <c r="E176" s="18">
        <v>365</v>
      </c>
      <c r="F176" s="679"/>
      <c r="G176" s="685"/>
    </row>
    <row r="177" spans="1:7" x14ac:dyDescent="0.3">
      <c r="A177" s="659"/>
      <c r="B177" s="40"/>
      <c r="C177" s="17"/>
      <c r="D177" s="23"/>
      <c r="E177" s="18"/>
      <c r="F177" s="679"/>
      <c r="G177" s="685"/>
    </row>
    <row r="178" spans="1:7" x14ac:dyDescent="0.3">
      <c r="A178" s="16" t="s">
        <v>666</v>
      </c>
      <c r="B178" s="40"/>
      <c r="C178" s="687" t="s">
        <v>667</v>
      </c>
      <c r="D178" s="13" t="s">
        <v>266</v>
      </c>
      <c r="E178" s="18">
        <v>175</v>
      </c>
      <c r="F178" s="679"/>
      <c r="G178" s="685"/>
    </row>
    <row r="179" spans="1:7" x14ac:dyDescent="0.3">
      <c r="A179" s="16"/>
      <c r="B179" s="40"/>
      <c r="C179" s="17"/>
      <c r="D179" s="23"/>
      <c r="E179" s="18"/>
      <c r="F179" s="679"/>
      <c r="G179" s="685"/>
    </row>
    <row r="180" spans="1:7" x14ac:dyDescent="0.3">
      <c r="A180" s="16" t="s">
        <v>668</v>
      </c>
      <c r="B180" s="40"/>
      <c r="C180" s="687" t="s">
        <v>669</v>
      </c>
      <c r="D180" s="13" t="s">
        <v>266</v>
      </c>
      <c r="E180" s="18">
        <v>820</v>
      </c>
      <c r="F180" s="679"/>
      <c r="G180" s="685"/>
    </row>
    <row r="181" spans="1:7" x14ac:dyDescent="0.3">
      <c r="A181" s="659"/>
      <c r="B181" s="40"/>
      <c r="C181" s="17"/>
      <c r="D181" s="23"/>
      <c r="E181" s="18"/>
      <c r="F181" s="684"/>
      <c r="G181" s="685"/>
    </row>
    <row r="182" spans="1:7" x14ac:dyDescent="0.3">
      <c r="A182" s="659"/>
      <c r="B182" s="956">
        <v>64.02</v>
      </c>
      <c r="C182" s="957" t="s">
        <v>670</v>
      </c>
      <c r="D182" s="13"/>
      <c r="E182" s="18"/>
      <c r="F182" s="684"/>
      <c r="G182" s="665"/>
    </row>
    <row r="183" spans="1:7" x14ac:dyDescent="0.3">
      <c r="A183" s="16"/>
      <c r="B183" s="40"/>
      <c r="C183" s="17"/>
      <c r="D183" s="23"/>
      <c r="E183" s="18"/>
      <c r="F183" s="684"/>
      <c r="G183" s="685"/>
    </row>
    <row r="184" spans="1:7" ht="26.4" x14ac:dyDescent="0.3">
      <c r="A184" s="16" t="s">
        <v>671</v>
      </c>
      <c r="B184" s="958"/>
      <c r="C184" s="911" t="s">
        <v>1243</v>
      </c>
      <c r="D184" s="13" t="s">
        <v>252</v>
      </c>
      <c r="E184" s="18">
        <v>41</v>
      </c>
      <c r="F184" s="684"/>
      <c r="G184" s="685"/>
    </row>
    <row r="185" spans="1:7" x14ac:dyDescent="0.3">
      <c r="A185" s="16"/>
      <c r="B185" s="40"/>
      <c r="C185" s="17"/>
      <c r="D185" s="23"/>
      <c r="E185" s="18"/>
      <c r="F185" s="684"/>
      <c r="G185" s="685"/>
    </row>
    <row r="186" spans="1:7" ht="36" customHeight="1" x14ac:dyDescent="0.3">
      <c r="A186" s="659"/>
      <c r="B186" s="40"/>
      <c r="C186" s="911" t="s">
        <v>1244</v>
      </c>
      <c r="D186" s="13" t="s">
        <v>252</v>
      </c>
      <c r="E186" s="18">
        <v>120</v>
      </c>
      <c r="F186" s="684"/>
      <c r="G186" s="685"/>
    </row>
    <row r="187" spans="1:7" x14ac:dyDescent="0.3">
      <c r="A187" s="659"/>
      <c r="B187" s="40"/>
      <c r="C187" s="703"/>
      <c r="D187" s="704"/>
      <c r="E187" s="704"/>
      <c r="F187" s="684"/>
      <c r="G187" s="685"/>
    </row>
    <row r="188" spans="1:7" x14ac:dyDescent="0.3">
      <c r="A188" s="668" t="s">
        <v>611</v>
      </c>
      <c r="B188" s="669"/>
      <c r="C188" s="669"/>
      <c r="D188" s="669"/>
      <c r="E188" s="669"/>
      <c r="F188" s="705"/>
      <c r="G188" s="706"/>
    </row>
    <row r="189" spans="1:7" x14ac:dyDescent="0.3">
      <c r="A189" s="707"/>
      <c r="B189" s="708"/>
      <c r="C189" s="707"/>
      <c r="D189" s="707"/>
      <c r="E189" s="709"/>
      <c r="F189" s="707"/>
      <c r="G189" s="710"/>
    </row>
    <row r="190" spans="1:7" x14ac:dyDescent="0.3">
      <c r="A190" s="671"/>
      <c r="B190" s="931"/>
      <c r="C190" s="93"/>
      <c r="D190" s="93"/>
      <c r="E190" s="93"/>
      <c r="F190" s="93"/>
      <c r="G190" s="904" t="str">
        <f>+G126</f>
        <v>CONTRACT NUMBER: JW14455</v>
      </c>
    </row>
    <row r="191" spans="1:7" x14ac:dyDescent="0.3">
      <c r="A191" s="671"/>
      <c r="B191" s="932"/>
      <c r="C191" s="904"/>
      <c r="D191" s="904"/>
      <c r="E191" s="904"/>
      <c r="F191" s="904"/>
      <c r="G191" s="904" t="str">
        <f>+G127</f>
        <v>DIEPSLOOT SEWAGE AQUEDUCT:  BILL No 3 (BRIDGE 3)</v>
      </c>
    </row>
    <row r="192" spans="1:7" x14ac:dyDescent="0.3">
      <c r="B192" s="932"/>
      <c r="C192" s="905"/>
      <c r="D192" s="905"/>
      <c r="E192" s="905"/>
      <c r="F192" s="905"/>
      <c r="G192" s="905" t="str">
        <f>+G128</f>
        <v xml:space="preserve"> SECTION 7: DIVERSION BRIDGE</v>
      </c>
    </row>
    <row r="193" spans="1:7" x14ac:dyDescent="0.3">
      <c r="A193" s="32" t="s">
        <v>24</v>
      </c>
      <c r="B193" s="32" t="s">
        <v>0</v>
      </c>
      <c r="C193" s="32" t="s">
        <v>9</v>
      </c>
      <c r="D193" s="20" t="s">
        <v>1</v>
      </c>
      <c r="E193" s="33" t="s">
        <v>2</v>
      </c>
      <c r="F193" s="61" t="s">
        <v>25</v>
      </c>
      <c r="G193" s="117" t="s">
        <v>183</v>
      </c>
    </row>
    <row r="194" spans="1:7" x14ac:dyDescent="0.3">
      <c r="A194" s="34" t="s">
        <v>3</v>
      </c>
      <c r="B194" s="34" t="s">
        <v>184</v>
      </c>
      <c r="C194" s="34"/>
      <c r="D194" s="35"/>
      <c r="E194" s="36"/>
      <c r="F194" s="62"/>
      <c r="G194" s="94"/>
    </row>
    <row r="195" spans="1:7" x14ac:dyDescent="0.3">
      <c r="A195" s="676" t="s">
        <v>296</v>
      </c>
      <c r="B195" s="677"/>
      <c r="C195" s="677"/>
      <c r="D195" s="677"/>
      <c r="E195" s="677"/>
      <c r="F195" s="678"/>
      <c r="G195" s="692"/>
    </row>
    <row r="196" spans="1:7" x14ac:dyDescent="0.3">
      <c r="A196" s="659"/>
      <c r="B196" s="40"/>
      <c r="C196" s="17"/>
      <c r="D196" s="23"/>
      <c r="E196" s="18"/>
      <c r="F196" s="684"/>
      <c r="G196" s="685"/>
    </row>
    <row r="197" spans="1:7" x14ac:dyDescent="0.3">
      <c r="A197" s="659"/>
      <c r="B197" s="956">
        <v>64.03</v>
      </c>
      <c r="C197" s="957" t="s">
        <v>684</v>
      </c>
      <c r="D197" s="23"/>
      <c r="E197" s="18"/>
      <c r="F197" s="684"/>
      <c r="G197" s="685"/>
    </row>
    <row r="198" spans="1:7" x14ac:dyDescent="0.3">
      <c r="A198" s="659"/>
      <c r="B198" s="40"/>
      <c r="C198" s="17"/>
      <c r="D198" s="23"/>
      <c r="E198" s="18"/>
      <c r="F198" s="684"/>
      <c r="G198" s="685"/>
    </row>
    <row r="199" spans="1:7" ht="30" customHeight="1" x14ac:dyDescent="0.3">
      <c r="A199" s="659"/>
      <c r="B199" s="40"/>
      <c r="C199" s="911" t="s">
        <v>1245</v>
      </c>
      <c r="D199" s="13" t="s">
        <v>252</v>
      </c>
      <c r="E199" s="18">
        <v>41</v>
      </c>
      <c r="F199" s="684"/>
      <c r="G199" s="685"/>
    </row>
    <row r="200" spans="1:7" x14ac:dyDescent="0.3">
      <c r="A200" s="659"/>
      <c r="B200" s="40"/>
      <c r="C200" s="17"/>
      <c r="D200" s="23"/>
      <c r="E200" s="18"/>
      <c r="F200" s="684"/>
      <c r="G200" s="685"/>
    </row>
    <row r="201" spans="1:7" ht="27" x14ac:dyDescent="0.3">
      <c r="A201" s="659"/>
      <c r="B201" s="40"/>
      <c r="C201" s="728" t="s">
        <v>1246</v>
      </c>
      <c r="D201" s="18" t="s">
        <v>416</v>
      </c>
      <c r="E201" s="18">
        <v>120</v>
      </c>
      <c r="F201" s="684"/>
      <c r="G201" s="685"/>
    </row>
    <row r="202" spans="1:7" x14ac:dyDescent="0.3">
      <c r="A202" s="659"/>
      <c r="B202" s="40"/>
      <c r="C202" s="17"/>
      <c r="D202" s="23"/>
      <c r="E202" s="18"/>
      <c r="F202" s="684"/>
      <c r="G202" s="685"/>
    </row>
    <row r="203" spans="1:7" ht="39.6" x14ac:dyDescent="0.3">
      <c r="A203" s="659"/>
      <c r="B203" s="956">
        <v>66</v>
      </c>
      <c r="C203" s="845" t="s">
        <v>689</v>
      </c>
      <c r="D203" s="8"/>
      <c r="E203" s="18"/>
      <c r="F203" s="684"/>
      <c r="G203" s="665"/>
    </row>
    <row r="204" spans="1:7" x14ac:dyDescent="0.3">
      <c r="A204" s="16"/>
      <c r="B204" s="40"/>
      <c r="C204" s="687"/>
      <c r="D204" s="13"/>
      <c r="E204" s="18"/>
      <c r="F204" s="684"/>
      <c r="G204" s="685"/>
    </row>
    <row r="205" spans="1:7" x14ac:dyDescent="0.3">
      <c r="A205" s="711">
        <v>7.5</v>
      </c>
      <c r="B205" s="959">
        <v>66.06</v>
      </c>
      <c r="C205" s="957" t="s">
        <v>690</v>
      </c>
      <c r="D205" s="23"/>
      <c r="E205" s="18"/>
      <c r="F205" s="684"/>
      <c r="G205" s="712"/>
    </row>
    <row r="206" spans="1:7" x14ac:dyDescent="0.3">
      <c r="A206" s="16"/>
      <c r="B206" s="40"/>
      <c r="C206" s="17"/>
      <c r="D206" s="23"/>
      <c r="E206" s="18"/>
      <c r="F206" s="684"/>
      <c r="G206" s="664"/>
    </row>
    <row r="207" spans="1:7" ht="40.200000000000003" x14ac:dyDescent="0.3">
      <c r="A207" s="16" t="s">
        <v>691</v>
      </c>
      <c r="B207" s="40"/>
      <c r="C207" s="728" t="s">
        <v>1247</v>
      </c>
      <c r="D207" s="8" t="s">
        <v>385</v>
      </c>
      <c r="E207" s="18">
        <v>50</v>
      </c>
      <c r="F207" s="684"/>
      <c r="G207" s="665"/>
    </row>
    <row r="208" spans="1:7" x14ac:dyDescent="0.3">
      <c r="A208" s="16"/>
      <c r="B208" s="40"/>
      <c r="C208" s="728"/>
      <c r="D208" s="23"/>
      <c r="E208" s="18"/>
      <c r="F208" s="684"/>
      <c r="G208" s="664"/>
    </row>
    <row r="209" spans="1:7" ht="27" x14ac:dyDescent="0.3">
      <c r="A209" s="16"/>
      <c r="B209" s="40"/>
      <c r="C209" s="728" t="s">
        <v>1248</v>
      </c>
      <c r="D209" s="8" t="s">
        <v>385</v>
      </c>
      <c r="E209" s="18">
        <v>25</v>
      </c>
      <c r="F209" s="684"/>
      <c r="G209" s="665"/>
    </row>
    <row r="210" spans="1:7" x14ac:dyDescent="0.3">
      <c r="A210" s="16"/>
      <c r="B210" s="40"/>
      <c r="C210" s="728"/>
      <c r="D210" s="8"/>
      <c r="E210" s="18"/>
      <c r="F210" s="684"/>
      <c r="G210" s="665"/>
    </row>
    <row r="211" spans="1:7" x14ac:dyDescent="0.3">
      <c r="A211" s="16"/>
      <c r="B211" s="956">
        <v>66.08</v>
      </c>
      <c r="C211" s="972" t="s">
        <v>694</v>
      </c>
      <c r="D211" s="8"/>
      <c r="E211" s="18"/>
      <c r="F211" s="684"/>
      <c r="G211" s="665"/>
    </row>
    <row r="212" spans="1:7" x14ac:dyDescent="0.3">
      <c r="A212" s="16"/>
      <c r="B212" s="956"/>
      <c r="C212" s="972"/>
      <c r="D212" s="8"/>
      <c r="E212" s="18"/>
      <c r="F212" s="684"/>
      <c r="G212" s="665"/>
    </row>
    <row r="213" spans="1:7" x14ac:dyDescent="0.3">
      <c r="A213" s="16" t="s">
        <v>695</v>
      </c>
      <c r="B213" s="40"/>
      <c r="C213" s="728" t="s">
        <v>696</v>
      </c>
      <c r="D213" s="8"/>
      <c r="E213" s="18"/>
      <c r="F213" s="684"/>
      <c r="G213" s="665"/>
    </row>
    <row r="214" spans="1:7" ht="27" x14ac:dyDescent="0.3">
      <c r="A214" s="16"/>
      <c r="B214" s="40"/>
      <c r="C214" s="728" t="s">
        <v>1249</v>
      </c>
      <c r="D214" s="8" t="s">
        <v>8</v>
      </c>
      <c r="E214" s="18">
        <v>100</v>
      </c>
      <c r="F214" s="684"/>
      <c r="G214" s="665"/>
    </row>
    <row r="215" spans="1:7" x14ac:dyDescent="0.3">
      <c r="A215" s="16"/>
      <c r="B215" s="40"/>
      <c r="C215" s="728"/>
      <c r="D215" s="8"/>
      <c r="E215" s="18"/>
      <c r="F215" s="684"/>
      <c r="G215" s="665"/>
    </row>
    <row r="216" spans="1:7" x14ac:dyDescent="0.3">
      <c r="A216" s="16"/>
      <c r="B216" s="956">
        <v>66.11</v>
      </c>
      <c r="C216" s="972" t="s">
        <v>698</v>
      </c>
      <c r="D216" s="8"/>
      <c r="E216" s="18"/>
      <c r="F216" s="684"/>
      <c r="G216" s="665"/>
    </row>
    <row r="217" spans="1:7" x14ac:dyDescent="0.3">
      <c r="A217" s="16"/>
      <c r="B217" s="40"/>
      <c r="C217" s="728"/>
      <c r="D217" s="8"/>
      <c r="E217" s="18"/>
      <c r="F217" s="684"/>
      <c r="G217" s="665"/>
    </row>
    <row r="218" spans="1:7" ht="27" x14ac:dyDescent="0.3">
      <c r="A218" s="16" t="s">
        <v>699</v>
      </c>
      <c r="B218" s="40"/>
      <c r="C218" s="973" t="s">
        <v>1250</v>
      </c>
      <c r="D218" s="7" t="s">
        <v>252</v>
      </c>
      <c r="E218" s="18">
        <v>10</v>
      </c>
      <c r="F218" s="684"/>
      <c r="G218" s="665"/>
    </row>
    <row r="219" spans="1:7" x14ac:dyDescent="0.3">
      <c r="A219" s="659"/>
      <c r="B219" s="40"/>
      <c r="C219" s="973"/>
      <c r="D219" s="7"/>
      <c r="E219" s="23"/>
      <c r="F219" s="684"/>
      <c r="G219" s="665"/>
    </row>
    <row r="220" spans="1:7" x14ac:dyDescent="0.3">
      <c r="A220" s="659"/>
      <c r="B220" s="956" t="s">
        <v>701</v>
      </c>
      <c r="C220" s="974" t="s">
        <v>702</v>
      </c>
      <c r="D220" s="7"/>
      <c r="E220" s="23"/>
      <c r="F220" s="684"/>
      <c r="G220" s="665"/>
    </row>
    <row r="221" spans="1:7" x14ac:dyDescent="0.3">
      <c r="A221" s="659"/>
      <c r="B221" s="40"/>
      <c r="C221" s="973"/>
      <c r="D221" s="7"/>
      <c r="E221" s="23"/>
      <c r="F221" s="684"/>
      <c r="G221" s="665"/>
    </row>
    <row r="222" spans="1:7" ht="27" x14ac:dyDescent="0.3">
      <c r="A222" s="659"/>
      <c r="B222" s="40"/>
      <c r="C222" s="973" t="s">
        <v>1251</v>
      </c>
      <c r="D222" s="11" t="s">
        <v>252</v>
      </c>
      <c r="E222" s="18">
        <v>82</v>
      </c>
      <c r="F222" s="684"/>
      <c r="G222" s="665"/>
    </row>
    <row r="223" spans="1:7" x14ac:dyDescent="0.3">
      <c r="A223" s="659"/>
      <c r="B223" s="40"/>
      <c r="C223" s="973"/>
      <c r="D223" s="7"/>
      <c r="E223" s="23"/>
      <c r="F223" s="684"/>
      <c r="G223" s="665"/>
    </row>
    <row r="224" spans="1:7" x14ac:dyDescent="0.3">
      <c r="A224" s="659"/>
      <c r="B224" s="956">
        <v>66.19</v>
      </c>
      <c r="C224" s="974" t="s">
        <v>704</v>
      </c>
      <c r="D224" s="7"/>
      <c r="E224" s="23"/>
      <c r="F224" s="684"/>
      <c r="G224" s="665"/>
    </row>
    <row r="225" spans="1:7" x14ac:dyDescent="0.3">
      <c r="A225" s="659"/>
      <c r="B225" s="40"/>
      <c r="C225" s="973"/>
      <c r="D225" s="7"/>
      <c r="E225" s="23"/>
      <c r="F225" s="684"/>
      <c r="G225" s="665"/>
    </row>
    <row r="226" spans="1:7" x14ac:dyDescent="0.3">
      <c r="A226" s="659" t="s">
        <v>705</v>
      </c>
      <c r="B226" s="40"/>
      <c r="C226" s="973" t="s">
        <v>706</v>
      </c>
      <c r="D226" s="7"/>
      <c r="E226" s="23"/>
      <c r="F226" s="684"/>
      <c r="G226" s="665"/>
    </row>
    <row r="227" spans="1:7" ht="27" x14ac:dyDescent="0.3">
      <c r="A227" s="659"/>
      <c r="B227" s="40"/>
      <c r="C227" s="975" t="s">
        <v>1252</v>
      </c>
      <c r="D227" s="7" t="s">
        <v>708</v>
      </c>
      <c r="E227" s="23">
        <v>2</v>
      </c>
      <c r="F227" s="684"/>
      <c r="G227" s="665"/>
    </row>
    <row r="228" spans="1:7" x14ac:dyDescent="0.3">
      <c r="A228" s="659"/>
      <c r="B228" s="40"/>
      <c r="C228" s="973"/>
      <c r="D228" s="7"/>
      <c r="E228" s="23"/>
      <c r="F228" s="684"/>
      <c r="G228" s="665"/>
    </row>
    <row r="229" spans="1:7" x14ac:dyDescent="0.3">
      <c r="A229" s="659"/>
      <c r="B229" s="956" t="s">
        <v>709</v>
      </c>
      <c r="C229" s="735" t="s">
        <v>1253</v>
      </c>
      <c r="D229" s="7"/>
      <c r="E229" s="23"/>
      <c r="F229" s="684"/>
      <c r="G229" s="665"/>
    </row>
    <row r="230" spans="1:7" x14ac:dyDescent="0.3">
      <c r="A230" s="659"/>
      <c r="B230" s="956"/>
      <c r="C230" s="976"/>
      <c r="D230" s="7"/>
      <c r="E230" s="23"/>
      <c r="F230" s="684"/>
      <c r="G230" s="665"/>
    </row>
    <row r="231" spans="1:7" ht="27" x14ac:dyDescent="0.3">
      <c r="A231" s="659" t="s">
        <v>711</v>
      </c>
      <c r="B231" s="40"/>
      <c r="C231" s="973" t="s">
        <v>1116</v>
      </c>
      <c r="D231" s="7" t="s">
        <v>708</v>
      </c>
      <c r="E231" s="23">
        <v>2</v>
      </c>
      <c r="F231" s="684"/>
      <c r="G231" s="665"/>
    </row>
    <row r="232" spans="1:7" x14ac:dyDescent="0.3">
      <c r="A232" s="659"/>
      <c r="B232" s="40"/>
      <c r="C232" s="973"/>
      <c r="D232" s="7"/>
      <c r="E232" s="23"/>
      <c r="F232" s="684"/>
      <c r="G232" s="665"/>
    </row>
    <row r="233" spans="1:7" x14ac:dyDescent="0.3">
      <c r="A233" s="659" t="s">
        <v>713</v>
      </c>
      <c r="B233" s="40"/>
      <c r="C233" s="973" t="s">
        <v>714</v>
      </c>
      <c r="D233" s="15" t="s">
        <v>416</v>
      </c>
      <c r="E233" s="18">
        <v>16</v>
      </c>
      <c r="F233" s="684"/>
      <c r="G233" s="665"/>
    </row>
    <row r="234" spans="1:7" x14ac:dyDescent="0.3">
      <c r="A234" s="659"/>
      <c r="B234" s="40"/>
      <c r="C234" s="973"/>
      <c r="D234" s="15"/>
      <c r="E234" s="23"/>
      <c r="F234" s="684"/>
      <c r="G234" s="665"/>
    </row>
    <row r="235" spans="1:7" ht="39.6" x14ac:dyDescent="0.3">
      <c r="A235" s="659" t="s">
        <v>1254</v>
      </c>
      <c r="B235" s="40"/>
      <c r="C235" s="911" t="s">
        <v>1255</v>
      </c>
      <c r="D235" s="13" t="s">
        <v>252</v>
      </c>
      <c r="E235" s="18">
        <v>41</v>
      </c>
      <c r="F235" s="684"/>
      <c r="G235" s="665"/>
    </row>
    <row r="236" spans="1:7" x14ac:dyDescent="0.3">
      <c r="A236" s="659"/>
      <c r="B236" s="40"/>
      <c r="C236" s="714"/>
      <c r="D236" s="11"/>
      <c r="E236" s="23"/>
      <c r="F236" s="684"/>
      <c r="G236" s="665"/>
    </row>
    <row r="237" spans="1:7" x14ac:dyDescent="0.3">
      <c r="A237" s="659"/>
      <c r="B237" s="40"/>
      <c r="C237" s="714"/>
      <c r="D237" s="11"/>
      <c r="E237" s="23"/>
      <c r="F237" s="684"/>
      <c r="G237" s="665"/>
    </row>
    <row r="238" spans="1:7" x14ac:dyDescent="0.3">
      <c r="A238" s="659"/>
      <c r="B238" s="40"/>
      <c r="C238" s="714"/>
      <c r="D238" s="11"/>
      <c r="E238" s="23"/>
      <c r="F238" s="684"/>
      <c r="G238" s="665"/>
    </row>
    <row r="239" spans="1:7" x14ac:dyDescent="0.3">
      <c r="A239" s="659"/>
      <c r="B239" s="40"/>
      <c r="C239" s="714"/>
      <c r="D239" s="11"/>
      <c r="E239" s="23"/>
      <c r="F239" s="684"/>
      <c r="G239" s="665"/>
    </row>
    <row r="240" spans="1:7" x14ac:dyDescent="0.3">
      <c r="A240" s="659"/>
      <c r="B240" s="40"/>
      <c r="C240" s="714"/>
      <c r="D240" s="11"/>
      <c r="E240" s="23"/>
      <c r="F240" s="684"/>
      <c r="G240" s="665"/>
    </row>
    <row r="241" spans="1:7" x14ac:dyDescent="0.3">
      <c r="A241" s="715"/>
      <c r="B241" s="36"/>
      <c r="C241" s="716"/>
      <c r="D241" s="704"/>
      <c r="E241" s="717"/>
      <c r="F241" s="718"/>
      <c r="G241" s="664"/>
    </row>
    <row r="242" spans="1:7" x14ac:dyDescent="0.3">
      <c r="A242" s="668" t="s">
        <v>611</v>
      </c>
      <c r="B242" s="669"/>
      <c r="C242" s="669"/>
      <c r="D242" s="669"/>
      <c r="E242" s="669"/>
      <c r="F242" s="705"/>
      <c r="G242" s="706"/>
    </row>
    <row r="243" spans="1:7" x14ac:dyDescent="0.3">
      <c r="A243" s="707"/>
      <c r="B243" s="708"/>
      <c r="C243" s="707"/>
      <c r="D243" s="707"/>
      <c r="E243" s="709"/>
      <c r="F243" s="707"/>
      <c r="G243" s="710"/>
    </row>
    <row r="244" spans="1:7" x14ac:dyDescent="0.3">
      <c r="A244" s="671"/>
      <c r="B244" s="931"/>
      <c r="C244" s="93"/>
      <c r="D244" s="93"/>
      <c r="E244" s="93"/>
      <c r="F244" s="93"/>
      <c r="G244" s="904" t="str">
        <f>G1</f>
        <v>CONTRACT NUMBER: JW14455</v>
      </c>
    </row>
    <row r="245" spans="1:7" x14ac:dyDescent="0.3">
      <c r="A245" s="671"/>
      <c r="B245" s="932"/>
      <c r="C245" s="904"/>
      <c r="D245" s="904"/>
      <c r="E245" s="904"/>
      <c r="F245" s="904"/>
      <c r="G245" s="904" t="str">
        <f>G2</f>
        <v>DIEPSLOOT SEWAGE AQUEDUCT:  BILL No 3 (BRIDGE 3)</v>
      </c>
    </row>
    <row r="246" spans="1:7" x14ac:dyDescent="0.3">
      <c r="B246" s="932"/>
      <c r="C246" s="905"/>
      <c r="D246" s="905"/>
      <c r="E246" s="905"/>
      <c r="F246" s="905"/>
      <c r="G246" s="905" t="str">
        <f>G3</f>
        <v xml:space="preserve"> SECTION 7: DIVERSION BRIDGE</v>
      </c>
    </row>
    <row r="247" spans="1:7" x14ac:dyDescent="0.3">
      <c r="A247" s="32" t="s">
        <v>24</v>
      </c>
      <c r="B247" s="32" t="s">
        <v>0</v>
      </c>
      <c r="C247" s="32" t="s">
        <v>9</v>
      </c>
      <c r="D247" s="20" t="s">
        <v>1</v>
      </c>
      <c r="E247" s="33" t="s">
        <v>2</v>
      </c>
      <c r="F247" s="61" t="s">
        <v>25</v>
      </c>
      <c r="G247" s="117" t="s">
        <v>183</v>
      </c>
    </row>
    <row r="248" spans="1:7" x14ac:dyDescent="0.3">
      <c r="A248" s="34" t="s">
        <v>3</v>
      </c>
      <c r="B248" s="34" t="s">
        <v>184</v>
      </c>
      <c r="C248" s="34"/>
      <c r="D248" s="35"/>
      <c r="E248" s="36"/>
      <c r="F248" s="62"/>
      <c r="G248" s="94"/>
    </row>
    <row r="249" spans="1:7" x14ac:dyDescent="0.3">
      <c r="A249" s="676" t="s">
        <v>296</v>
      </c>
      <c r="B249" s="677"/>
      <c r="C249" s="677"/>
      <c r="D249" s="677"/>
      <c r="E249" s="677"/>
      <c r="F249" s="678"/>
      <c r="G249" s="692"/>
    </row>
    <row r="250" spans="1:7" x14ac:dyDescent="0.3">
      <c r="A250" s="659"/>
      <c r="B250" s="40"/>
      <c r="C250" s="721"/>
      <c r="D250" s="18"/>
      <c r="E250" s="18"/>
      <c r="F250" s="679"/>
      <c r="G250" s="664"/>
    </row>
    <row r="251" spans="1:7" x14ac:dyDescent="0.3">
      <c r="A251" s="935">
        <v>7.8</v>
      </c>
      <c r="B251" s="936">
        <v>52</v>
      </c>
      <c r="C251" s="797" t="s">
        <v>716</v>
      </c>
      <c r="D251" s="726"/>
      <c r="E251" s="726"/>
      <c r="F251" s="682"/>
      <c r="G251" s="683"/>
    </row>
    <row r="252" spans="1:7" x14ac:dyDescent="0.3">
      <c r="A252" s="659"/>
      <c r="B252" s="81"/>
      <c r="C252" s="27"/>
      <c r="D252" s="18"/>
      <c r="E252" s="18"/>
      <c r="F252" s="679"/>
      <c r="G252" s="664"/>
    </row>
    <row r="253" spans="1:7" x14ac:dyDescent="0.3">
      <c r="A253" s="659" t="s">
        <v>717</v>
      </c>
      <c r="B253" s="81">
        <v>52.02</v>
      </c>
      <c r="C253" s="24" t="s">
        <v>718</v>
      </c>
      <c r="D253" s="8" t="s">
        <v>385</v>
      </c>
      <c r="E253" s="18">
        <v>40</v>
      </c>
      <c r="F253" s="679"/>
      <c r="G253" s="665"/>
    </row>
    <row r="254" spans="1:7" x14ac:dyDescent="0.3">
      <c r="A254" s="659"/>
      <c r="B254" s="81"/>
      <c r="C254" s="24"/>
      <c r="D254" s="23"/>
      <c r="E254" s="18"/>
      <c r="F254" s="679"/>
      <c r="G254" s="685"/>
    </row>
    <row r="255" spans="1:7" ht="52.8" x14ac:dyDescent="0.3">
      <c r="A255" s="16"/>
      <c r="B255" s="81">
        <v>52.03</v>
      </c>
      <c r="C255" s="911" t="s">
        <v>719</v>
      </c>
      <c r="D255" s="13"/>
      <c r="E255" s="18"/>
      <c r="F255" s="679"/>
      <c r="G255" s="685"/>
    </row>
    <row r="256" spans="1:7" x14ac:dyDescent="0.3">
      <c r="A256" s="16"/>
      <c r="B256" s="81"/>
      <c r="C256" s="24"/>
      <c r="D256" s="23"/>
      <c r="E256" s="18"/>
      <c r="F256" s="679"/>
      <c r="G256" s="685"/>
    </row>
    <row r="257" spans="1:7" x14ac:dyDescent="0.3">
      <c r="A257" s="16" t="s">
        <v>720</v>
      </c>
      <c r="B257" s="81"/>
      <c r="C257" s="24" t="s">
        <v>721</v>
      </c>
      <c r="D257" s="13" t="s">
        <v>266</v>
      </c>
      <c r="E257" s="18">
        <v>9</v>
      </c>
      <c r="F257" s="679"/>
      <c r="G257" s="665"/>
    </row>
    <row r="258" spans="1:7" x14ac:dyDescent="0.3">
      <c r="A258" s="16"/>
      <c r="B258" s="81"/>
      <c r="C258" s="24"/>
      <c r="D258" s="13"/>
      <c r="E258" s="18"/>
      <c r="F258" s="679"/>
      <c r="G258" s="685"/>
    </row>
    <row r="259" spans="1:7" x14ac:dyDescent="0.3">
      <c r="A259" s="16" t="s">
        <v>722</v>
      </c>
      <c r="B259" s="81"/>
      <c r="C259" s="24" t="s">
        <v>723</v>
      </c>
      <c r="D259" s="13" t="s">
        <v>266</v>
      </c>
      <c r="E259" s="18">
        <v>14</v>
      </c>
      <c r="F259" s="679"/>
      <c r="G259" s="665"/>
    </row>
    <row r="260" spans="1:7" x14ac:dyDescent="0.3">
      <c r="A260" s="16"/>
      <c r="B260" s="81"/>
      <c r="C260" s="24"/>
      <c r="D260" s="13"/>
      <c r="E260" s="18"/>
      <c r="F260" s="679"/>
      <c r="G260" s="685"/>
    </row>
    <row r="261" spans="1:7" x14ac:dyDescent="0.3">
      <c r="A261" s="16" t="s">
        <v>724</v>
      </c>
      <c r="B261" s="81"/>
      <c r="C261" s="24" t="s">
        <v>725</v>
      </c>
      <c r="D261" s="13" t="s">
        <v>266</v>
      </c>
      <c r="E261" s="18">
        <v>18</v>
      </c>
      <c r="F261" s="679"/>
      <c r="G261" s="665"/>
    </row>
    <row r="262" spans="1:7" x14ac:dyDescent="0.3">
      <c r="A262" s="16"/>
      <c r="B262" s="81"/>
      <c r="C262" s="24"/>
      <c r="D262" s="13"/>
      <c r="E262" s="18"/>
      <c r="F262" s="679"/>
      <c r="G262" s="685"/>
    </row>
    <row r="263" spans="1:7" x14ac:dyDescent="0.3">
      <c r="A263" s="16" t="s">
        <v>726</v>
      </c>
      <c r="B263" s="81"/>
      <c r="C263" s="24" t="s">
        <v>727</v>
      </c>
      <c r="D263" s="13" t="s">
        <v>266</v>
      </c>
      <c r="E263" s="18">
        <v>8</v>
      </c>
      <c r="F263" s="679"/>
      <c r="G263" s="665"/>
    </row>
    <row r="264" spans="1:7" x14ac:dyDescent="0.3">
      <c r="A264" s="16"/>
      <c r="B264" s="81"/>
      <c r="C264" s="24"/>
      <c r="D264" s="13"/>
      <c r="E264" s="18"/>
      <c r="F264" s="679"/>
      <c r="G264" s="685"/>
    </row>
    <row r="265" spans="1:7" x14ac:dyDescent="0.3">
      <c r="A265" s="16" t="s">
        <v>728</v>
      </c>
      <c r="B265" s="81"/>
      <c r="C265" s="24" t="s">
        <v>729</v>
      </c>
      <c r="D265" s="13" t="s">
        <v>266</v>
      </c>
      <c r="E265" s="18">
        <v>18</v>
      </c>
      <c r="F265" s="679"/>
      <c r="G265" s="665"/>
    </row>
    <row r="266" spans="1:7" x14ac:dyDescent="0.3">
      <c r="A266" s="16"/>
      <c r="B266" s="81"/>
      <c r="C266" s="24"/>
      <c r="D266" s="13"/>
      <c r="E266" s="18"/>
      <c r="F266" s="679"/>
      <c r="G266" s="685"/>
    </row>
    <row r="267" spans="1:7" x14ac:dyDescent="0.3">
      <c r="A267" s="16" t="s">
        <v>730</v>
      </c>
      <c r="B267" s="81"/>
      <c r="C267" s="24" t="s">
        <v>731</v>
      </c>
      <c r="D267" s="13" t="s">
        <v>266</v>
      </c>
      <c r="E267" s="18">
        <v>16</v>
      </c>
      <c r="F267" s="679"/>
      <c r="G267" s="665"/>
    </row>
    <row r="268" spans="1:7" x14ac:dyDescent="0.3">
      <c r="A268" s="16"/>
      <c r="B268" s="81"/>
      <c r="C268" s="24"/>
      <c r="D268" s="13"/>
      <c r="E268" s="18"/>
      <c r="F268" s="679"/>
      <c r="G268" s="685"/>
    </row>
    <row r="269" spans="1:7" x14ac:dyDescent="0.3">
      <c r="A269" s="16" t="s">
        <v>732</v>
      </c>
      <c r="B269" s="81"/>
      <c r="C269" s="24" t="s">
        <v>733</v>
      </c>
      <c r="D269" s="13" t="s">
        <v>266</v>
      </c>
      <c r="E269" s="18">
        <v>5</v>
      </c>
      <c r="F269" s="679"/>
      <c r="G269" s="665"/>
    </row>
    <row r="270" spans="1:7" x14ac:dyDescent="0.3">
      <c r="A270" s="16"/>
      <c r="B270" s="81"/>
      <c r="C270" s="24"/>
      <c r="D270" s="13"/>
      <c r="E270" s="18"/>
      <c r="F270" s="679"/>
      <c r="G270" s="664"/>
    </row>
    <row r="271" spans="1:7" x14ac:dyDescent="0.3">
      <c r="A271" s="16" t="s">
        <v>734</v>
      </c>
      <c r="B271" s="81"/>
      <c r="C271" s="24" t="s">
        <v>735</v>
      </c>
      <c r="D271" s="13" t="s">
        <v>266</v>
      </c>
      <c r="E271" s="18">
        <v>3</v>
      </c>
      <c r="F271" s="679"/>
      <c r="G271" s="665"/>
    </row>
    <row r="272" spans="1:7" x14ac:dyDescent="0.3">
      <c r="A272" s="16"/>
      <c r="B272" s="81"/>
      <c r="C272" s="24"/>
      <c r="D272" s="13"/>
      <c r="E272" s="18"/>
      <c r="F272" s="679"/>
      <c r="G272" s="664"/>
    </row>
    <row r="273" spans="1:7" x14ac:dyDescent="0.3">
      <c r="A273" s="16" t="s">
        <v>736</v>
      </c>
      <c r="B273" s="81">
        <v>52.05</v>
      </c>
      <c r="C273" s="24" t="s">
        <v>737</v>
      </c>
      <c r="D273" s="8" t="s">
        <v>385</v>
      </c>
      <c r="E273" s="18">
        <v>120</v>
      </c>
      <c r="F273" s="679"/>
      <c r="G273" s="665"/>
    </row>
    <row r="274" spans="1:7" x14ac:dyDescent="0.3">
      <c r="A274" s="16"/>
      <c r="B274" s="81"/>
      <c r="C274" s="24"/>
      <c r="D274" s="23"/>
      <c r="E274" s="18"/>
      <c r="F274" s="679"/>
      <c r="G274" s="664"/>
    </row>
    <row r="275" spans="1:7" x14ac:dyDescent="0.3">
      <c r="A275" s="16"/>
      <c r="B275" s="81"/>
      <c r="C275" s="24"/>
      <c r="D275" s="23"/>
      <c r="E275" s="18"/>
      <c r="F275" s="679"/>
      <c r="G275" s="665"/>
    </row>
    <row r="276" spans="1:7" x14ac:dyDescent="0.3">
      <c r="A276" s="16"/>
      <c r="B276" s="81"/>
      <c r="C276" s="24"/>
      <c r="D276" s="23"/>
      <c r="E276" s="18"/>
      <c r="F276" s="679"/>
      <c r="G276" s="664"/>
    </row>
    <row r="277" spans="1:7" x14ac:dyDescent="0.3">
      <c r="A277" s="722"/>
      <c r="B277" s="723"/>
      <c r="C277" s="724"/>
      <c r="D277" s="725"/>
      <c r="E277" s="726"/>
      <c r="F277" s="682"/>
      <c r="G277" s="683"/>
    </row>
    <row r="278" spans="1:7" x14ac:dyDescent="0.3">
      <c r="A278" s="16"/>
      <c r="B278" s="40"/>
      <c r="C278" s="17"/>
      <c r="E278" s="18"/>
      <c r="G278" s="664"/>
    </row>
    <row r="279" spans="1:7" x14ac:dyDescent="0.3">
      <c r="A279" s="16"/>
      <c r="B279" s="727"/>
      <c r="C279" s="728"/>
      <c r="D279" s="13"/>
      <c r="E279" s="18"/>
      <c r="F279" s="679"/>
      <c r="G279" s="665"/>
    </row>
    <row r="280" spans="1:7" x14ac:dyDescent="0.3">
      <c r="A280" s="16"/>
      <c r="B280" s="40"/>
      <c r="C280" s="17"/>
      <c r="E280" s="18"/>
      <c r="G280" s="664"/>
    </row>
    <row r="281" spans="1:7" x14ac:dyDescent="0.3">
      <c r="A281" s="659"/>
      <c r="B281" s="729"/>
      <c r="C281" s="728"/>
      <c r="D281" s="23"/>
      <c r="E281" s="18"/>
      <c r="F281" s="679"/>
      <c r="G281" s="665"/>
    </row>
    <row r="282" spans="1:7" x14ac:dyDescent="0.3">
      <c r="A282" s="659"/>
      <c r="B282" s="729"/>
      <c r="C282" s="17"/>
      <c r="E282" s="18"/>
      <c r="G282" s="664"/>
    </row>
    <row r="283" spans="1:7" x14ac:dyDescent="0.3">
      <c r="A283" s="659"/>
      <c r="B283" s="729"/>
      <c r="C283" s="728"/>
      <c r="D283" s="8"/>
      <c r="E283" s="15"/>
      <c r="F283" s="684"/>
      <c r="G283" s="665"/>
    </row>
    <row r="284" spans="1:7" x14ac:dyDescent="0.3">
      <c r="A284" s="659"/>
      <c r="B284" s="729"/>
      <c r="C284" s="721"/>
      <c r="D284" s="15"/>
      <c r="E284" s="18"/>
      <c r="F284" s="684"/>
      <c r="G284" s="664"/>
    </row>
    <row r="285" spans="1:7" x14ac:dyDescent="0.3">
      <c r="A285" s="730"/>
      <c r="B285" s="731"/>
      <c r="C285" s="732"/>
      <c r="D285" s="733"/>
      <c r="E285" s="726"/>
      <c r="F285" s="734"/>
      <c r="G285" s="683"/>
    </row>
    <row r="286" spans="1:7" x14ac:dyDescent="0.3">
      <c r="A286" s="659"/>
      <c r="B286" s="729"/>
      <c r="C286" s="721"/>
      <c r="D286" s="15"/>
      <c r="E286" s="18"/>
      <c r="F286" s="684"/>
      <c r="G286" s="664"/>
    </row>
    <row r="287" spans="1:7" x14ac:dyDescent="0.3">
      <c r="A287" s="659"/>
      <c r="B287" s="729"/>
      <c r="C287" s="735"/>
      <c r="D287" s="15"/>
      <c r="E287" s="18"/>
      <c r="F287" s="684"/>
      <c r="G287" s="664"/>
    </row>
    <row r="288" spans="1:7" x14ac:dyDescent="0.3">
      <c r="A288" s="659"/>
      <c r="B288" s="729"/>
      <c r="C288" s="721"/>
      <c r="D288" s="15"/>
      <c r="E288" s="18"/>
      <c r="F288" s="684"/>
      <c r="G288" s="664"/>
    </row>
    <row r="289" spans="1:7" x14ac:dyDescent="0.3">
      <c r="A289" s="659"/>
      <c r="B289" s="729"/>
      <c r="C289" s="736"/>
      <c r="D289" s="15"/>
      <c r="E289" s="18"/>
      <c r="F289" s="684"/>
      <c r="G289" s="665"/>
    </row>
    <row r="290" spans="1:7" x14ac:dyDescent="0.3">
      <c r="A290" s="659"/>
      <c r="B290" s="729"/>
      <c r="C290" s="721"/>
      <c r="D290" s="15"/>
      <c r="E290" s="18"/>
      <c r="F290" s="684"/>
      <c r="G290" s="664"/>
    </row>
    <row r="291" spans="1:7" x14ac:dyDescent="0.3">
      <c r="A291" s="659"/>
      <c r="B291" s="729"/>
      <c r="C291" s="721"/>
      <c r="D291" s="15"/>
      <c r="E291" s="18"/>
      <c r="F291" s="684"/>
      <c r="G291" s="665"/>
    </row>
    <row r="292" spans="1:7" x14ac:dyDescent="0.3">
      <c r="A292" s="659"/>
      <c r="B292" s="729"/>
      <c r="C292" s="721"/>
      <c r="D292" s="15"/>
      <c r="E292" s="18"/>
      <c r="F292" s="684"/>
      <c r="G292" s="664"/>
    </row>
    <row r="293" spans="1:7" x14ac:dyDescent="0.3">
      <c r="A293" s="659"/>
      <c r="B293" s="729"/>
      <c r="C293" s="736"/>
      <c r="D293" s="15"/>
      <c r="E293" s="18"/>
      <c r="F293" s="684"/>
      <c r="G293" s="665"/>
    </row>
    <row r="294" spans="1:7" x14ac:dyDescent="0.3">
      <c r="A294" s="659"/>
      <c r="B294" s="729"/>
      <c r="C294" s="736"/>
      <c r="D294" s="15"/>
      <c r="E294" s="18"/>
      <c r="F294" s="684"/>
      <c r="G294" s="664"/>
    </row>
    <row r="295" spans="1:7" x14ac:dyDescent="0.3">
      <c r="A295" s="659"/>
      <c r="B295" s="729"/>
      <c r="C295" s="736"/>
      <c r="D295" s="15"/>
      <c r="E295" s="18"/>
      <c r="F295" s="684"/>
      <c r="G295" s="664"/>
    </row>
    <row r="296" spans="1:7" x14ac:dyDescent="0.3">
      <c r="A296" s="659"/>
      <c r="B296" s="729"/>
      <c r="C296" s="736"/>
      <c r="D296" s="15"/>
      <c r="E296" s="18"/>
      <c r="F296" s="684"/>
      <c r="G296" s="664"/>
    </row>
    <row r="297" spans="1:7" x14ac:dyDescent="0.3">
      <c r="A297" s="659"/>
      <c r="B297" s="729"/>
      <c r="C297" s="736"/>
      <c r="D297" s="15"/>
      <c r="E297" s="18"/>
      <c r="F297" s="684"/>
      <c r="G297" s="664"/>
    </row>
    <row r="298" spans="1:7" x14ac:dyDescent="0.3">
      <c r="A298" s="659"/>
      <c r="B298" s="729"/>
      <c r="C298" s="736"/>
      <c r="D298" s="15"/>
      <c r="E298" s="18"/>
      <c r="F298" s="684"/>
      <c r="G298" s="664"/>
    </row>
    <row r="299" spans="1:7" x14ac:dyDescent="0.3">
      <c r="A299" s="659"/>
      <c r="B299" s="729"/>
      <c r="C299" s="736"/>
      <c r="D299" s="15"/>
      <c r="E299" s="18"/>
      <c r="F299" s="684"/>
      <c r="G299" s="664"/>
    </row>
    <row r="300" spans="1:7" x14ac:dyDescent="0.3">
      <c r="A300" s="659"/>
      <c r="B300" s="729"/>
      <c r="C300" s="736"/>
      <c r="D300" s="15"/>
      <c r="E300" s="18"/>
      <c r="F300" s="684"/>
      <c r="G300" s="664"/>
    </row>
    <row r="301" spans="1:7" x14ac:dyDescent="0.3">
      <c r="A301" s="715"/>
      <c r="B301" s="737"/>
      <c r="C301" s="738"/>
      <c r="D301" s="739"/>
      <c r="E301" s="704"/>
      <c r="F301" s="718"/>
      <c r="G301" s="664"/>
    </row>
    <row r="302" spans="1:7" x14ac:dyDescent="0.3">
      <c r="A302" s="668" t="s">
        <v>68</v>
      </c>
      <c r="B302" s="669"/>
      <c r="C302" s="669"/>
      <c r="D302" s="669"/>
      <c r="E302" s="669"/>
      <c r="F302" s="705"/>
      <c r="G302" s="670"/>
    </row>
    <row r="303" spans="1:7" x14ac:dyDescent="0.3">
      <c r="A303" s="469"/>
      <c r="B303" s="470"/>
      <c r="C303" s="469"/>
      <c r="D303" s="13"/>
      <c r="E303" s="13"/>
      <c r="F303" s="471"/>
    </row>
  </sheetData>
  <pageMargins left="0.70866141732283472" right="0.70866141732283472" top="0.74803149606299213" bottom="0.74803149606299213" header="0.31496062992125984" footer="0.31496062992125984"/>
  <pageSetup paperSize="9" scale="75" firstPageNumber="74" orientation="portrait" useFirstPageNumber="1" r:id="rId1"/>
  <headerFooter>
    <oddFooter>&amp;CPD-&amp;P</oddFooter>
  </headerFooter>
  <rowBreaks count="4" manualBreakCount="4">
    <brk id="60" max="6" man="1"/>
    <brk id="124" max="16383" man="1"/>
    <brk id="188" max="6" man="1"/>
    <brk id="24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42FB-5B0D-490E-A6B8-952858CE10CF}">
  <dimension ref="A1:L62"/>
  <sheetViews>
    <sheetView view="pageBreakPreview" topLeftCell="A24" zoomScaleNormal="100" zoomScaleSheetLayoutView="100" workbookViewId="0">
      <selection activeCell="I49" sqref="I49"/>
    </sheetView>
  </sheetViews>
  <sheetFormatPr defaultRowHeight="14.4" x14ac:dyDescent="0.3"/>
  <cols>
    <col min="1" max="1" width="6.6640625" customWidth="1"/>
    <col min="2" max="2" width="15.88671875" customWidth="1"/>
    <col min="3" max="3" width="47.33203125" customWidth="1"/>
    <col min="6" max="6" width="14.44140625" customWidth="1"/>
    <col min="7" max="7" width="15.109375" customWidth="1"/>
  </cols>
  <sheetData>
    <row r="1" spans="1:12" x14ac:dyDescent="0.3">
      <c r="B1" s="58"/>
      <c r="C1" s="93"/>
      <c r="D1" s="93"/>
      <c r="E1" s="93"/>
      <c r="F1" s="93"/>
      <c r="G1" s="93" t="s">
        <v>583</v>
      </c>
    </row>
    <row r="2" spans="1:12" x14ac:dyDescent="0.3">
      <c r="B2" s="58"/>
      <c r="C2" s="473"/>
      <c r="D2" s="473"/>
      <c r="E2" s="473"/>
      <c r="F2" s="473"/>
      <c r="G2" s="473" t="s">
        <v>1123</v>
      </c>
    </row>
    <row r="3" spans="1:12" x14ac:dyDescent="0.3">
      <c r="B3" s="58"/>
      <c r="C3" s="833"/>
      <c r="D3" s="833"/>
      <c r="E3" s="833"/>
      <c r="F3" s="833"/>
      <c r="G3" s="833" t="s">
        <v>738</v>
      </c>
      <c r="H3" s="473"/>
      <c r="I3" s="473"/>
      <c r="J3" s="473"/>
      <c r="K3" s="473"/>
      <c r="L3" s="473"/>
    </row>
    <row r="4" spans="1:12" x14ac:dyDescent="0.3">
      <c r="A4" s="32" t="s">
        <v>24</v>
      </c>
      <c r="B4" s="977" t="s">
        <v>0</v>
      </c>
      <c r="C4" s="32" t="s">
        <v>9</v>
      </c>
      <c r="D4" s="20" t="s">
        <v>1</v>
      </c>
      <c r="E4" s="33" t="s">
        <v>2</v>
      </c>
      <c r="F4" s="61" t="s">
        <v>25</v>
      </c>
      <c r="G4" s="978" t="s">
        <v>183</v>
      </c>
    </row>
    <row r="5" spans="1:12" x14ac:dyDescent="0.3">
      <c r="A5" s="34" t="s">
        <v>3</v>
      </c>
      <c r="B5" s="979" t="s">
        <v>184</v>
      </c>
      <c r="C5" s="34"/>
      <c r="D5" s="35"/>
      <c r="E5" s="36"/>
      <c r="F5" s="62"/>
      <c r="G5" s="94"/>
    </row>
    <row r="6" spans="1:12" x14ac:dyDescent="0.3">
      <c r="A6" s="980">
        <v>8</v>
      </c>
      <c r="B6" s="981"/>
      <c r="C6" s="982" t="s">
        <v>738</v>
      </c>
      <c r="D6" s="572"/>
      <c r="E6" s="889"/>
      <c r="F6" s="573"/>
      <c r="G6" s="57"/>
    </row>
    <row r="7" spans="1:12" x14ac:dyDescent="0.3">
      <c r="A7" s="813"/>
      <c r="B7" s="10"/>
      <c r="C7" s="983"/>
      <c r="D7" s="572"/>
      <c r="E7" s="768"/>
      <c r="F7" s="573"/>
      <c r="G7" s="101"/>
    </row>
    <row r="8" spans="1:12" x14ac:dyDescent="0.3">
      <c r="A8" s="813">
        <v>8.1</v>
      </c>
      <c r="B8" s="828"/>
      <c r="C8" s="984" t="s">
        <v>949</v>
      </c>
      <c r="D8" s="879"/>
      <c r="E8" s="835"/>
      <c r="F8" s="573"/>
      <c r="G8" s="101"/>
    </row>
    <row r="9" spans="1:12" x14ac:dyDescent="0.3">
      <c r="A9" s="813"/>
      <c r="B9" s="828"/>
      <c r="C9" s="983"/>
      <c r="D9" s="891"/>
      <c r="E9" s="891"/>
      <c r="F9" s="573"/>
      <c r="G9" s="101"/>
    </row>
    <row r="10" spans="1:12" ht="52.8" x14ac:dyDescent="0.3">
      <c r="A10" s="813"/>
      <c r="B10" s="16" t="s">
        <v>951</v>
      </c>
      <c r="C10" s="985" t="s">
        <v>1256</v>
      </c>
      <c r="D10" s="910" t="s">
        <v>8</v>
      </c>
      <c r="E10" s="986">
        <v>900</v>
      </c>
      <c r="F10" s="880"/>
      <c r="G10" s="101"/>
    </row>
    <row r="11" spans="1:12" x14ac:dyDescent="0.3">
      <c r="A11" s="813"/>
      <c r="B11" s="16"/>
      <c r="C11" s="985"/>
      <c r="D11" s="910"/>
      <c r="E11" s="986"/>
      <c r="F11" s="880"/>
      <c r="G11" s="101"/>
    </row>
    <row r="12" spans="1:12" ht="26.4" x14ac:dyDescent="0.3">
      <c r="A12" s="813" t="s">
        <v>743</v>
      </c>
      <c r="B12" s="659"/>
      <c r="C12" s="99" t="s">
        <v>954</v>
      </c>
      <c r="D12" s="910" t="s">
        <v>416</v>
      </c>
      <c r="E12" s="986">
        <v>4</v>
      </c>
      <c r="F12" s="987"/>
      <c r="G12" s="988"/>
    </row>
    <row r="13" spans="1:12" x14ac:dyDescent="0.3">
      <c r="A13" s="813"/>
      <c r="B13" s="659"/>
      <c r="C13" s="99"/>
      <c r="D13" s="910"/>
      <c r="E13" s="986"/>
      <c r="F13" s="987"/>
      <c r="G13" s="101"/>
    </row>
    <row r="14" spans="1:12" ht="39.6" x14ac:dyDescent="0.3">
      <c r="A14" s="813" t="s">
        <v>746</v>
      </c>
      <c r="B14" s="659"/>
      <c r="C14" s="99" t="s">
        <v>956</v>
      </c>
      <c r="D14" s="910" t="s">
        <v>8</v>
      </c>
      <c r="E14" s="986">
        <v>900</v>
      </c>
      <c r="F14" s="987"/>
      <c r="G14" s="988"/>
    </row>
    <row r="15" spans="1:12" x14ac:dyDescent="0.3">
      <c r="A15" s="813"/>
      <c r="B15" s="828"/>
      <c r="C15" s="687"/>
      <c r="D15" s="7"/>
      <c r="E15" s="989"/>
      <c r="F15" s="987"/>
      <c r="G15" s="101"/>
    </row>
    <row r="16" spans="1:12" ht="26.4" x14ac:dyDescent="0.3">
      <c r="A16" s="813" t="s">
        <v>749</v>
      </c>
      <c r="B16" s="1" t="s">
        <v>1257</v>
      </c>
      <c r="C16" s="1" t="s">
        <v>1258</v>
      </c>
      <c r="D16" s="7" t="s">
        <v>111</v>
      </c>
      <c r="E16" s="4">
        <v>1</v>
      </c>
      <c r="F16" s="987">
        <v>1000000</v>
      </c>
      <c r="G16" s="988">
        <f>+F16*E16</f>
        <v>1000000</v>
      </c>
    </row>
    <row r="17" spans="1:7" x14ac:dyDescent="0.3">
      <c r="A17" s="813"/>
      <c r="B17" s="10"/>
      <c r="C17" s="990"/>
      <c r="D17" s="7"/>
      <c r="E17" s="989"/>
      <c r="F17" s="987"/>
      <c r="G17" s="101"/>
    </row>
    <row r="18" spans="1:7" x14ac:dyDescent="0.3">
      <c r="A18" s="813"/>
      <c r="B18" s="10"/>
      <c r="C18" s="687"/>
      <c r="D18" s="7"/>
      <c r="E18" s="989"/>
      <c r="F18" s="987"/>
      <c r="G18" s="988"/>
    </row>
    <row r="19" spans="1:7" x14ac:dyDescent="0.3">
      <c r="A19" s="813"/>
      <c r="B19" s="10"/>
      <c r="C19" s="991"/>
      <c r="D19" s="992"/>
      <c r="E19" s="989"/>
      <c r="F19" s="987"/>
      <c r="G19" s="101"/>
    </row>
    <row r="20" spans="1:7" x14ac:dyDescent="0.3">
      <c r="A20" s="813"/>
      <c r="B20" s="10"/>
      <c r="C20" s="993"/>
      <c r="D20" s="989"/>
      <c r="E20" s="989"/>
      <c r="F20" s="987"/>
      <c r="G20" s="101"/>
    </row>
    <row r="21" spans="1:7" x14ac:dyDescent="0.3">
      <c r="A21" s="813"/>
      <c r="B21" s="10"/>
      <c r="C21" s="994"/>
      <c r="D21" s="989"/>
      <c r="E21" s="989"/>
      <c r="F21" s="987"/>
      <c r="G21" s="101"/>
    </row>
    <row r="22" spans="1:7" x14ac:dyDescent="0.3">
      <c r="A22" s="813"/>
      <c r="B22" s="10"/>
      <c r="C22" s="687"/>
      <c r="D22" s="7"/>
      <c r="E22" s="989"/>
      <c r="F22" s="987"/>
      <c r="G22" s="988"/>
    </row>
    <row r="23" spans="1:7" x14ac:dyDescent="0.3">
      <c r="A23" s="813"/>
      <c r="B23" s="10"/>
      <c r="C23" s="687"/>
      <c r="D23" s="7"/>
      <c r="E23" s="989"/>
      <c r="F23" s="987"/>
      <c r="G23" s="101"/>
    </row>
    <row r="24" spans="1:7" x14ac:dyDescent="0.3">
      <c r="A24" s="813"/>
      <c r="B24" s="10"/>
      <c r="C24" s="687"/>
      <c r="D24" s="7"/>
      <c r="E24" s="989"/>
      <c r="F24" s="987"/>
      <c r="G24" s="988"/>
    </row>
    <row r="25" spans="1:7" x14ac:dyDescent="0.3">
      <c r="A25" s="813"/>
      <c r="B25" s="10"/>
      <c r="C25" s="687"/>
      <c r="D25" s="7"/>
      <c r="E25" s="989"/>
      <c r="F25" s="987"/>
      <c r="G25" s="101"/>
    </row>
    <row r="26" spans="1:7" x14ac:dyDescent="0.3">
      <c r="A26" s="813"/>
      <c r="B26" s="10"/>
      <c r="C26" s="687"/>
      <c r="D26" s="7"/>
      <c r="E26" s="989"/>
      <c r="F26" s="987"/>
      <c r="G26" s="988"/>
    </row>
    <row r="27" spans="1:7" x14ac:dyDescent="0.3">
      <c r="A27" s="813"/>
      <c r="B27" s="10"/>
      <c r="C27" s="687"/>
      <c r="D27" s="7"/>
      <c r="E27" s="989"/>
      <c r="F27" s="987"/>
      <c r="G27" s="101"/>
    </row>
    <row r="28" spans="1:7" x14ac:dyDescent="0.3">
      <c r="A28" s="813"/>
      <c r="B28" s="10"/>
      <c r="C28" s="991"/>
      <c r="D28" s="7"/>
      <c r="E28" s="989"/>
      <c r="F28" s="987"/>
      <c r="G28" s="988"/>
    </row>
    <row r="29" spans="1:7" x14ac:dyDescent="0.3">
      <c r="A29" s="813"/>
      <c r="B29" s="10"/>
      <c r="C29" s="991"/>
      <c r="D29" s="7"/>
      <c r="E29" s="989"/>
      <c r="F29" s="987"/>
      <c r="G29" s="101"/>
    </row>
    <row r="30" spans="1:7" x14ac:dyDescent="0.3">
      <c r="A30" s="813"/>
      <c r="B30" s="10"/>
      <c r="C30" s="991"/>
      <c r="D30" s="7"/>
      <c r="E30" s="989"/>
      <c r="F30" s="987"/>
      <c r="G30" s="988"/>
    </row>
    <row r="31" spans="1:7" x14ac:dyDescent="0.3">
      <c r="A31" s="813"/>
      <c r="B31" s="10"/>
      <c r="C31" s="991"/>
      <c r="D31" s="7"/>
      <c r="E31" s="989"/>
      <c r="F31" s="987"/>
      <c r="G31" s="101"/>
    </row>
    <row r="32" spans="1:7" x14ac:dyDescent="0.3">
      <c r="A32" s="813"/>
      <c r="B32" s="10"/>
      <c r="C32" s="911"/>
      <c r="D32" s="7"/>
      <c r="E32" s="989"/>
      <c r="F32" s="987"/>
      <c r="G32" s="988"/>
    </row>
    <row r="33" spans="1:7" x14ac:dyDescent="0.3">
      <c r="A33" s="813"/>
      <c r="B33" s="10"/>
      <c r="C33" s="911"/>
      <c r="D33" s="7"/>
      <c r="E33" s="989"/>
      <c r="F33" s="987"/>
      <c r="G33" s="101"/>
    </row>
    <row r="34" spans="1:7" x14ac:dyDescent="0.3">
      <c r="A34" s="813"/>
      <c r="B34" s="10"/>
      <c r="C34" s="728"/>
      <c r="D34" s="7"/>
      <c r="E34" s="989"/>
      <c r="F34" s="987"/>
      <c r="G34" s="988"/>
    </row>
    <row r="35" spans="1:7" x14ac:dyDescent="0.3">
      <c r="A35" s="813"/>
      <c r="B35" s="10"/>
      <c r="C35" s="728"/>
      <c r="D35" s="7"/>
      <c r="E35" s="989"/>
      <c r="F35" s="987"/>
      <c r="G35" s="101"/>
    </row>
    <row r="36" spans="1:7" x14ac:dyDescent="0.3">
      <c r="A36" s="813"/>
      <c r="B36" s="10"/>
      <c r="C36" s="911"/>
      <c r="D36" s="7"/>
      <c r="E36" s="989"/>
      <c r="F36" s="987"/>
      <c r="G36" s="988"/>
    </row>
    <row r="37" spans="1:7" x14ac:dyDescent="0.3">
      <c r="A37" s="813"/>
      <c r="B37" s="10"/>
      <c r="C37" s="911"/>
      <c r="D37" s="7"/>
      <c r="E37" s="989"/>
      <c r="F37" s="987"/>
      <c r="G37" s="101"/>
    </row>
    <row r="38" spans="1:7" ht="22.2" customHeight="1" x14ac:dyDescent="0.3">
      <c r="A38" s="813"/>
      <c r="B38" s="10"/>
      <c r="C38" s="995"/>
      <c r="D38" s="7"/>
      <c r="E38" s="11"/>
      <c r="F38" s="996"/>
      <c r="G38" s="988"/>
    </row>
    <row r="39" spans="1:7" x14ac:dyDescent="0.3">
      <c r="A39" s="813"/>
      <c r="B39" s="10"/>
      <c r="C39" s="990"/>
      <c r="D39" s="7"/>
      <c r="E39" s="989"/>
      <c r="F39" s="987"/>
      <c r="G39" s="101"/>
    </row>
    <row r="40" spans="1:7" x14ac:dyDescent="0.3">
      <c r="A40" s="659"/>
      <c r="B40" s="10"/>
      <c r="C40" s="995"/>
      <c r="D40" s="7"/>
      <c r="E40" s="11"/>
      <c r="F40" s="996"/>
      <c r="G40" s="988"/>
    </row>
    <row r="41" spans="1:7" x14ac:dyDescent="0.3">
      <c r="A41" s="659"/>
      <c r="B41" s="801"/>
      <c r="C41" s="990"/>
      <c r="D41" s="7"/>
      <c r="E41" s="989"/>
      <c r="F41" s="987"/>
      <c r="G41" s="24"/>
    </row>
    <row r="42" spans="1:7" x14ac:dyDescent="0.3">
      <c r="A42" s="659"/>
      <c r="B42" s="801"/>
      <c r="C42" s="990"/>
      <c r="D42" s="7"/>
      <c r="E42" s="989"/>
      <c r="F42" s="987"/>
      <c r="G42" s="988"/>
    </row>
    <row r="43" spans="1:7" x14ac:dyDescent="0.3">
      <c r="A43" s="659"/>
      <c r="B43" s="801"/>
      <c r="C43" s="990"/>
      <c r="D43" s="7"/>
      <c r="E43" s="989"/>
      <c r="F43" s="987"/>
      <c r="G43" s="24"/>
    </row>
    <row r="44" spans="1:7" x14ac:dyDescent="0.3">
      <c r="A44" s="659"/>
      <c r="B44" s="801"/>
      <c r="C44" s="687"/>
      <c r="D44" s="7"/>
      <c r="E44" s="989"/>
      <c r="F44" s="987"/>
      <c r="G44" s="988"/>
    </row>
    <row r="45" spans="1:7" x14ac:dyDescent="0.3">
      <c r="A45" s="659"/>
      <c r="B45" s="801"/>
      <c r="C45" s="687"/>
      <c r="D45" s="7"/>
      <c r="E45" s="989"/>
      <c r="F45" s="987"/>
      <c r="G45" s="24"/>
    </row>
    <row r="46" spans="1:7" x14ac:dyDescent="0.3">
      <c r="A46" s="659"/>
      <c r="B46" s="801"/>
      <c r="C46" s="687"/>
      <c r="D46" s="7"/>
      <c r="E46" s="989"/>
      <c r="F46" s="987"/>
      <c r="G46" s="988"/>
    </row>
    <row r="47" spans="1:7" x14ac:dyDescent="0.3">
      <c r="A47" s="659"/>
      <c r="B47" s="801"/>
      <c r="C47" s="687"/>
      <c r="D47" s="7"/>
      <c r="E47" s="989"/>
      <c r="F47" s="987"/>
      <c r="G47" s="24"/>
    </row>
    <row r="48" spans="1:7" x14ac:dyDescent="0.3">
      <c r="A48" s="659"/>
      <c r="B48" s="801"/>
      <c r="C48" s="687"/>
      <c r="D48" s="7"/>
      <c r="E48" s="989"/>
      <c r="F48" s="987"/>
      <c r="G48" s="988"/>
    </row>
    <row r="49" spans="1:7" x14ac:dyDescent="0.3">
      <c r="A49" s="659"/>
      <c r="B49" s="801"/>
      <c r="C49" s="991"/>
      <c r="D49" s="989"/>
      <c r="E49" s="989"/>
      <c r="F49" s="987"/>
      <c r="G49" s="24"/>
    </row>
    <row r="50" spans="1:7" x14ac:dyDescent="0.3">
      <c r="A50" s="659"/>
      <c r="B50" s="801"/>
      <c r="C50" s="993"/>
      <c r="D50" s="989"/>
      <c r="E50" s="989"/>
      <c r="F50" s="987"/>
      <c r="G50" s="24"/>
    </row>
    <row r="51" spans="1:7" x14ac:dyDescent="0.3">
      <c r="A51" s="659"/>
      <c r="B51" s="801"/>
      <c r="C51" s="994"/>
      <c r="D51" s="989"/>
      <c r="E51" s="989"/>
      <c r="F51" s="987"/>
      <c r="G51" s="24"/>
    </row>
    <row r="52" spans="1:7" x14ac:dyDescent="0.3">
      <c r="A52" s="659"/>
      <c r="B52" s="10"/>
      <c r="C52" s="911"/>
      <c r="D52" s="7"/>
      <c r="E52" s="989"/>
      <c r="F52" s="987"/>
      <c r="G52" s="988"/>
    </row>
    <row r="53" spans="1:7" x14ac:dyDescent="0.3">
      <c r="A53" s="659"/>
      <c r="B53" s="659"/>
      <c r="C53" s="911"/>
      <c r="D53" s="7"/>
      <c r="E53" s="989"/>
      <c r="F53" s="987"/>
      <c r="G53" s="24"/>
    </row>
    <row r="54" spans="1:7" x14ac:dyDescent="0.3">
      <c r="A54" s="659"/>
      <c r="B54" s="659"/>
      <c r="C54" s="990"/>
      <c r="D54" s="7"/>
      <c r="E54" s="989"/>
      <c r="F54" s="987"/>
      <c r="G54" s="988"/>
    </row>
    <row r="55" spans="1:7" x14ac:dyDescent="0.3">
      <c r="A55" s="659"/>
      <c r="B55" s="659"/>
      <c r="C55" s="990"/>
      <c r="D55" s="7"/>
      <c r="E55" s="989"/>
      <c r="F55" s="987"/>
      <c r="G55" s="24"/>
    </row>
    <row r="56" spans="1:7" x14ac:dyDescent="0.3">
      <c r="A56" s="659"/>
      <c r="B56" s="659"/>
      <c r="C56" s="993"/>
      <c r="D56" s="7"/>
      <c r="E56" s="989"/>
      <c r="F56" s="987"/>
      <c r="G56" s="24"/>
    </row>
    <row r="57" spans="1:7" x14ac:dyDescent="0.3">
      <c r="A57" s="659"/>
      <c r="B57" s="828"/>
      <c r="C57" s="687"/>
      <c r="D57" s="7"/>
      <c r="E57" s="989"/>
      <c r="F57" s="987"/>
      <c r="G57" s="24"/>
    </row>
    <row r="58" spans="1:7" x14ac:dyDescent="0.3">
      <c r="A58" s="659"/>
      <c r="B58" s="659"/>
      <c r="C58" s="990"/>
      <c r="D58" s="7"/>
      <c r="E58" s="989"/>
      <c r="F58" s="987"/>
      <c r="G58" s="24"/>
    </row>
    <row r="59" spans="1:7" x14ac:dyDescent="0.3">
      <c r="A59" s="659"/>
      <c r="B59" s="659"/>
      <c r="C59" s="990"/>
      <c r="D59" s="7"/>
      <c r="E59" s="989"/>
      <c r="F59" s="987"/>
      <c r="G59" s="24"/>
    </row>
    <row r="60" spans="1:7" x14ac:dyDescent="0.3">
      <c r="A60" s="791" t="s">
        <v>326</v>
      </c>
      <c r="B60" s="792"/>
      <c r="C60" s="792"/>
      <c r="D60" s="793"/>
      <c r="E60" s="793"/>
      <c r="F60" s="691"/>
      <c r="G60" s="997"/>
    </row>
    <row r="61" spans="1:7" x14ac:dyDescent="0.3">
      <c r="A61" s="59"/>
      <c r="B61" s="59"/>
      <c r="C61" s="59"/>
      <c r="D61" s="31"/>
      <c r="E61" s="31"/>
      <c r="F61" s="25"/>
      <c r="G61" s="19"/>
    </row>
    <row r="62" spans="1:7" x14ac:dyDescent="0.3">
      <c r="B62" s="59"/>
      <c r="D62" s="31"/>
      <c r="E62" s="31"/>
      <c r="F62" s="71"/>
    </row>
  </sheetData>
  <pageMargins left="0.70866141732283472" right="0.70866141732283472" top="0.74803149606299213" bottom="0.74803149606299213" header="0.31496062992125984" footer="0.31496062992125984"/>
  <pageSetup paperSize="9" scale="74" firstPageNumber="79" orientation="portrait" useFirstPageNumber="1" r:id="rId1"/>
  <headerFooter>
    <oddFooter>&amp;CPD-&amp;P</oddFooter>
  </headerFooter>
  <rowBreaks count="1" manualBreakCount="1">
    <brk id="60"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1EEA-E28F-4DC0-ABBA-16EFB56BAD19}">
  <sheetPr>
    <pageSetUpPr fitToPage="1"/>
  </sheetPr>
  <dimension ref="A1:J210"/>
  <sheetViews>
    <sheetView tabSelected="1" view="pageBreakPreview" zoomScale="75" zoomScaleNormal="75" zoomScaleSheetLayoutView="75" workbookViewId="0">
      <selection activeCell="W35" sqref="W35"/>
    </sheetView>
  </sheetViews>
  <sheetFormatPr defaultRowHeight="13.2" x14ac:dyDescent="0.25"/>
  <cols>
    <col min="1" max="1" width="47.5546875" style="574" customWidth="1"/>
    <col min="2" max="2" width="54.109375" style="574" customWidth="1"/>
    <col min="3" max="3" width="39.44140625" style="574" customWidth="1"/>
    <col min="4" max="4" width="14.6640625" style="574" hidden="1" customWidth="1"/>
    <col min="5" max="5" width="26" style="574" hidden="1" customWidth="1"/>
    <col min="6" max="6" width="36.33203125" style="574" hidden="1" customWidth="1"/>
    <col min="7" max="7" width="18.5546875" style="574" hidden="1" customWidth="1"/>
    <col min="8" max="8" width="41.5546875" style="574" hidden="1" customWidth="1"/>
    <col min="9" max="9" width="12.88671875" style="574" hidden="1" customWidth="1"/>
    <col min="10" max="10" width="20.44140625" style="574" hidden="1" customWidth="1"/>
    <col min="11" max="16" width="0" style="574" hidden="1" customWidth="1"/>
    <col min="17" max="17" width="27.5546875" style="574" customWidth="1"/>
    <col min="18" max="18" width="20.6640625" style="574" customWidth="1"/>
    <col min="19" max="19" width="15.33203125" style="574" customWidth="1"/>
    <col min="20" max="256" width="9.109375" style="574"/>
    <col min="257" max="257" width="47.5546875" style="574" customWidth="1"/>
    <col min="258" max="258" width="54.109375" style="574" customWidth="1"/>
    <col min="259" max="259" width="39.44140625" style="574" customWidth="1"/>
    <col min="260" max="272" width="0" style="574" hidden="1" customWidth="1"/>
    <col min="273" max="273" width="27.5546875" style="574" customWidth="1"/>
    <col min="274" max="274" width="20.6640625" style="574" customWidth="1"/>
    <col min="275" max="275" width="15.33203125" style="574" customWidth="1"/>
    <col min="276" max="512" width="9.109375" style="574"/>
    <col min="513" max="513" width="47.5546875" style="574" customWidth="1"/>
    <col min="514" max="514" width="54.109375" style="574" customWidth="1"/>
    <col min="515" max="515" width="39.44140625" style="574" customWidth="1"/>
    <col min="516" max="528" width="0" style="574" hidden="1" customWidth="1"/>
    <col min="529" max="529" width="27.5546875" style="574" customWidth="1"/>
    <col min="530" max="530" width="20.6640625" style="574" customWidth="1"/>
    <col min="531" max="531" width="15.33203125" style="574" customWidth="1"/>
    <col min="532" max="768" width="9.109375" style="574"/>
    <col min="769" max="769" width="47.5546875" style="574" customWidth="1"/>
    <col min="770" max="770" width="54.109375" style="574" customWidth="1"/>
    <col min="771" max="771" width="39.44140625" style="574" customWidth="1"/>
    <col min="772" max="784" width="0" style="574" hidden="1" customWidth="1"/>
    <col min="785" max="785" width="27.5546875" style="574" customWidth="1"/>
    <col min="786" max="786" width="20.6640625" style="574" customWidth="1"/>
    <col min="787" max="787" width="15.33203125" style="574" customWidth="1"/>
    <col min="788" max="1024" width="9.109375" style="574"/>
    <col min="1025" max="1025" width="47.5546875" style="574" customWidth="1"/>
    <col min="1026" max="1026" width="54.109375" style="574" customWidth="1"/>
    <col min="1027" max="1027" width="39.44140625" style="574" customWidth="1"/>
    <col min="1028" max="1040" width="0" style="574" hidden="1" customWidth="1"/>
    <col min="1041" max="1041" width="27.5546875" style="574" customWidth="1"/>
    <col min="1042" max="1042" width="20.6640625" style="574" customWidth="1"/>
    <col min="1043" max="1043" width="15.33203125" style="574" customWidth="1"/>
    <col min="1044" max="1280" width="9.109375" style="574"/>
    <col min="1281" max="1281" width="47.5546875" style="574" customWidth="1"/>
    <col min="1282" max="1282" width="54.109375" style="574" customWidth="1"/>
    <col min="1283" max="1283" width="39.44140625" style="574" customWidth="1"/>
    <col min="1284" max="1296" width="0" style="574" hidden="1" customWidth="1"/>
    <col min="1297" max="1297" width="27.5546875" style="574" customWidth="1"/>
    <col min="1298" max="1298" width="20.6640625" style="574" customWidth="1"/>
    <col min="1299" max="1299" width="15.33203125" style="574" customWidth="1"/>
    <col min="1300" max="1536" width="9.109375" style="574"/>
    <col min="1537" max="1537" width="47.5546875" style="574" customWidth="1"/>
    <col min="1538" max="1538" width="54.109375" style="574" customWidth="1"/>
    <col min="1539" max="1539" width="39.44140625" style="574" customWidth="1"/>
    <col min="1540" max="1552" width="0" style="574" hidden="1" customWidth="1"/>
    <col min="1553" max="1553" width="27.5546875" style="574" customWidth="1"/>
    <col min="1554" max="1554" width="20.6640625" style="574" customWidth="1"/>
    <col min="1555" max="1555" width="15.33203125" style="574" customWidth="1"/>
    <col min="1556" max="1792" width="9.109375" style="574"/>
    <col min="1793" max="1793" width="47.5546875" style="574" customWidth="1"/>
    <col min="1794" max="1794" width="54.109375" style="574" customWidth="1"/>
    <col min="1795" max="1795" width="39.44140625" style="574" customWidth="1"/>
    <col min="1796" max="1808" width="0" style="574" hidden="1" customWidth="1"/>
    <col min="1809" max="1809" width="27.5546875" style="574" customWidth="1"/>
    <col min="1810" max="1810" width="20.6640625" style="574" customWidth="1"/>
    <col min="1811" max="1811" width="15.33203125" style="574" customWidth="1"/>
    <col min="1812" max="2048" width="9.109375" style="574"/>
    <col min="2049" max="2049" width="47.5546875" style="574" customWidth="1"/>
    <col min="2050" max="2050" width="54.109375" style="574" customWidth="1"/>
    <col min="2051" max="2051" width="39.44140625" style="574" customWidth="1"/>
    <col min="2052" max="2064" width="0" style="574" hidden="1" customWidth="1"/>
    <col min="2065" max="2065" width="27.5546875" style="574" customWidth="1"/>
    <col min="2066" max="2066" width="20.6640625" style="574" customWidth="1"/>
    <col min="2067" max="2067" width="15.33203125" style="574" customWidth="1"/>
    <col min="2068" max="2304" width="9.109375" style="574"/>
    <col min="2305" max="2305" width="47.5546875" style="574" customWidth="1"/>
    <col min="2306" max="2306" width="54.109375" style="574" customWidth="1"/>
    <col min="2307" max="2307" width="39.44140625" style="574" customWidth="1"/>
    <col min="2308" max="2320" width="0" style="574" hidden="1" customWidth="1"/>
    <col min="2321" max="2321" width="27.5546875" style="574" customWidth="1"/>
    <col min="2322" max="2322" width="20.6640625" style="574" customWidth="1"/>
    <col min="2323" max="2323" width="15.33203125" style="574" customWidth="1"/>
    <col min="2324" max="2560" width="9.109375" style="574"/>
    <col min="2561" max="2561" width="47.5546875" style="574" customWidth="1"/>
    <col min="2562" max="2562" width="54.109375" style="574" customWidth="1"/>
    <col min="2563" max="2563" width="39.44140625" style="574" customWidth="1"/>
    <col min="2564" max="2576" width="0" style="574" hidden="1" customWidth="1"/>
    <col min="2577" max="2577" width="27.5546875" style="574" customWidth="1"/>
    <col min="2578" max="2578" width="20.6640625" style="574" customWidth="1"/>
    <col min="2579" max="2579" width="15.33203125" style="574" customWidth="1"/>
    <col min="2580" max="2816" width="9.109375" style="574"/>
    <col min="2817" max="2817" width="47.5546875" style="574" customWidth="1"/>
    <col min="2818" max="2818" width="54.109375" style="574" customWidth="1"/>
    <col min="2819" max="2819" width="39.44140625" style="574" customWidth="1"/>
    <col min="2820" max="2832" width="0" style="574" hidden="1" customWidth="1"/>
    <col min="2833" max="2833" width="27.5546875" style="574" customWidth="1"/>
    <col min="2834" max="2834" width="20.6640625" style="574" customWidth="1"/>
    <col min="2835" max="2835" width="15.33203125" style="574" customWidth="1"/>
    <col min="2836" max="3072" width="9.109375" style="574"/>
    <col min="3073" max="3073" width="47.5546875" style="574" customWidth="1"/>
    <col min="3074" max="3074" width="54.109375" style="574" customWidth="1"/>
    <col min="3075" max="3075" width="39.44140625" style="574" customWidth="1"/>
    <col min="3076" max="3088" width="0" style="574" hidden="1" customWidth="1"/>
    <col min="3089" max="3089" width="27.5546875" style="574" customWidth="1"/>
    <col min="3090" max="3090" width="20.6640625" style="574" customWidth="1"/>
    <col min="3091" max="3091" width="15.33203125" style="574" customWidth="1"/>
    <col min="3092" max="3328" width="9.109375" style="574"/>
    <col min="3329" max="3329" width="47.5546875" style="574" customWidth="1"/>
    <col min="3330" max="3330" width="54.109375" style="574" customWidth="1"/>
    <col min="3331" max="3331" width="39.44140625" style="574" customWidth="1"/>
    <col min="3332" max="3344" width="0" style="574" hidden="1" customWidth="1"/>
    <col min="3345" max="3345" width="27.5546875" style="574" customWidth="1"/>
    <col min="3346" max="3346" width="20.6640625" style="574" customWidth="1"/>
    <col min="3347" max="3347" width="15.33203125" style="574" customWidth="1"/>
    <col min="3348" max="3584" width="9.109375" style="574"/>
    <col min="3585" max="3585" width="47.5546875" style="574" customWidth="1"/>
    <col min="3586" max="3586" width="54.109375" style="574" customWidth="1"/>
    <col min="3587" max="3587" width="39.44140625" style="574" customWidth="1"/>
    <col min="3588" max="3600" width="0" style="574" hidden="1" customWidth="1"/>
    <col min="3601" max="3601" width="27.5546875" style="574" customWidth="1"/>
    <col min="3602" max="3602" width="20.6640625" style="574" customWidth="1"/>
    <col min="3603" max="3603" width="15.33203125" style="574" customWidth="1"/>
    <col min="3604" max="3840" width="9.109375" style="574"/>
    <col min="3841" max="3841" width="47.5546875" style="574" customWidth="1"/>
    <col min="3842" max="3842" width="54.109375" style="574" customWidth="1"/>
    <col min="3843" max="3843" width="39.44140625" style="574" customWidth="1"/>
    <col min="3844" max="3856" width="0" style="574" hidden="1" customWidth="1"/>
    <col min="3857" max="3857" width="27.5546875" style="574" customWidth="1"/>
    <col min="3858" max="3858" width="20.6640625" style="574" customWidth="1"/>
    <col min="3859" max="3859" width="15.33203125" style="574" customWidth="1"/>
    <col min="3860" max="4096" width="9.109375" style="574"/>
    <col min="4097" max="4097" width="47.5546875" style="574" customWidth="1"/>
    <col min="4098" max="4098" width="54.109375" style="574" customWidth="1"/>
    <col min="4099" max="4099" width="39.44140625" style="574" customWidth="1"/>
    <col min="4100" max="4112" width="0" style="574" hidden="1" customWidth="1"/>
    <col min="4113" max="4113" width="27.5546875" style="574" customWidth="1"/>
    <col min="4114" max="4114" width="20.6640625" style="574" customWidth="1"/>
    <col min="4115" max="4115" width="15.33203125" style="574" customWidth="1"/>
    <col min="4116" max="4352" width="9.109375" style="574"/>
    <col min="4353" max="4353" width="47.5546875" style="574" customWidth="1"/>
    <col min="4354" max="4354" width="54.109375" style="574" customWidth="1"/>
    <col min="4355" max="4355" width="39.44140625" style="574" customWidth="1"/>
    <col min="4356" max="4368" width="0" style="574" hidden="1" customWidth="1"/>
    <col min="4369" max="4369" width="27.5546875" style="574" customWidth="1"/>
    <col min="4370" max="4370" width="20.6640625" style="574" customWidth="1"/>
    <col min="4371" max="4371" width="15.33203125" style="574" customWidth="1"/>
    <col min="4372" max="4608" width="9.109375" style="574"/>
    <col min="4609" max="4609" width="47.5546875" style="574" customWidth="1"/>
    <col min="4610" max="4610" width="54.109375" style="574" customWidth="1"/>
    <col min="4611" max="4611" width="39.44140625" style="574" customWidth="1"/>
    <col min="4612" max="4624" width="0" style="574" hidden="1" customWidth="1"/>
    <col min="4625" max="4625" width="27.5546875" style="574" customWidth="1"/>
    <col min="4626" max="4626" width="20.6640625" style="574" customWidth="1"/>
    <col min="4627" max="4627" width="15.33203125" style="574" customWidth="1"/>
    <col min="4628" max="4864" width="9.109375" style="574"/>
    <col min="4865" max="4865" width="47.5546875" style="574" customWidth="1"/>
    <col min="4866" max="4866" width="54.109375" style="574" customWidth="1"/>
    <col min="4867" max="4867" width="39.44140625" style="574" customWidth="1"/>
    <col min="4868" max="4880" width="0" style="574" hidden="1" customWidth="1"/>
    <col min="4881" max="4881" width="27.5546875" style="574" customWidth="1"/>
    <col min="4882" max="4882" width="20.6640625" style="574" customWidth="1"/>
    <col min="4883" max="4883" width="15.33203125" style="574" customWidth="1"/>
    <col min="4884" max="5120" width="9.109375" style="574"/>
    <col min="5121" max="5121" width="47.5546875" style="574" customWidth="1"/>
    <col min="5122" max="5122" width="54.109375" style="574" customWidth="1"/>
    <col min="5123" max="5123" width="39.44140625" style="574" customWidth="1"/>
    <col min="5124" max="5136" width="0" style="574" hidden="1" customWidth="1"/>
    <col min="5137" max="5137" width="27.5546875" style="574" customWidth="1"/>
    <col min="5138" max="5138" width="20.6640625" style="574" customWidth="1"/>
    <col min="5139" max="5139" width="15.33203125" style="574" customWidth="1"/>
    <col min="5140" max="5376" width="9.109375" style="574"/>
    <col min="5377" max="5377" width="47.5546875" style="574" customWidth="1"/>
    <col min="5378" max="5378" width="54.109375" style="574" customWidth="1"/>
    <col min="5379" max="5379" width="39.44140625" style="574" customWidth="1"/>
    <col min="5380" max="5392" width="0" style="574" hidden="1" customWidth="1"/>
    <col min="5393" max="5393" width="27.5546875" style="574" customWidth="1"/>
    <col min="5394" max="5394" width="20.6640625" style="574" customWidth="1"/>
    <col min="5395" max="5395" width="15.33203125" style="574" customWidth="1"/>
    <col min="5396" max="5632" width="9.109375" style="574"/>
    <col min="5633" max="5633" width="47.5546875" style="574" customWidth="1"/>
    <col min="5634" max="5634" width="54.109375" style="574" customWidth="1"/>
    <col min="5635" max="5635" width="39.44140625" style="574" customWidth="1"/>
    <col min="5636" max="5648" width="0" style="574" hidden="1" customWidth="1"/>
    <col min="5649" max="5649" width="27.5546875" style="574" customWidth="1"/>
    <col min="5650" max="5650" width="20.6640625" style="574" customWidth="1"/>
    <col min="5651" max="5651" width="15.33203125" style="574" customWidth="1"/>
    <col min="5652" max="5888" width="9.109375" style="574"/>
    <col min="5889" max="5889" width="47.5546875" style="574" customWidth="1"/>
    <col min="5890" max="5890" width="54.109375" style="574" customWidth="1"/>
    <col min="5891" max="5891" width="39.44140625" style="574" customWidth="1"/>
    <col min="5892" max="5904" width="0" style="574" hidden="1" customWidth="1"/>
    <col min="5905" max="5905" width="27.5546875" style="574" customWidth="1"/>
    <col min="5906" max="5906" width="20.6640625" style="574" customWidth="1"/>
    <col min="5907" max="5907" width="15.33203125" style="574" customWidth="1"/>
    <col min="5908" max="6144" width="9.109375" style="574"/>
    <col min="6145" max="6145" width="47.5546875" style="574" customWidth="1"/>
    <col min="6146" max="6146" width="54.109375" style="574" customWidth="1"/>
    <col min="6147" max="6147" width="39.44140625" style="574" customWidth="1"/>
    <col min="6148" max="6160" width="0" style="574" hidden="1" customWidth="1"/>
    <col min="6161" max="6161" width="27.5546875" style="574" customWidth="1"/>
    <col min="6162" max="6162" width="20.6640625" style="574" customWidth="1"/>
    <col min="6163" max="6163" width="15.33203125" style="574" customWidth="1"/>
    <col min="6164" max="6400" width="9.109375" style="574"/>
    <col min="6401" max="6401" width="47.5546875" style="574" customWidth="1"/>
    <col min="6402" max="6402" width="54.109375" style="574" customWidth="1"/>
    <col min="6403" max="6403" width="39.44140625" style="574" customWidth="1"/>
    <col min="6404" max="6416" width="0" style="574" hidden="1" customWidth="1"/>
    <col min="6417" max="6417" width="27.5546875" style="574" customWidth="1"/>
    <col min="6418" max="6418" width="20.6640625" style="574" customWidth="1"/>
    <col min="6419" max="6419" width="15.33203125" style="574" customWidth="1"/>
    <col min="6420" max="6656" width="9.109375" style="574"/>
    <col min="6657" max="6657" width="47.5546875" style="574" customWidth="1"/>
    <col min="6658" max="6658" width="54.109375" style="574" customWidth="1"/>
    <col min="6659" max="6659" width="39.44140625" style="574" customWidth="1"/>
    <col min="6660" max="6672" width="0" style="574" hidden="1" customWidth="1"/>
    <col min="6673" max="6673" width="27.5546875" style="574" customWidth="1"/>
    <col min="6674" max="6674" width="20.6640625" style="574" customWidth="1"/>
    <col min="6675" max="6675" width="15.33203125" style="574" customWidth="1"/>
    <col min="6676" max="6912" width="9.109375" style="574"/>
    <col min="6913" max="6913" width="47.5546875" style="574" customWidth="1"/>
    <col min="6914" max="6914" width="54.109375" style="574" customWidth="1"/>
    <col min="6915" max="6915" width="39.44140625" style="574" customWidth="1"/>
    <col min="6916" max="6928" width="0" style="574" hidden="1" customWidth="1"/>
    <col min="6929" max="6929" width="27.5546875" style="574" customWidth="1"/>
    <col min="6930" max="6930" width="20.6640625" style="574" customWidth="1"/>
    <col min="6931" max="6931" width="15.33203125" style="574" customWidth="1"/>
    <col min="6932" max="7168" width="9.109375" style="574"/>
    <col min="7169" max="7169" width="47.5546875" style="574" customWidth="1"/>
    <col min="7170" max="7170" width="54.109375" style="574" customWidth="1"/>
    <col min="7171" max="7171" width="39.44140625" style="574" customWidth="1"/>
    <col min="7172" max="7184" width="0" style="574" hidden="1" customWidth="1"/>
    <col min="7185" max="7185" width="27.5546875" style="574" customWidth="1"/>
    <col min="7186" max="7186" width="20.6640625" style="574" customWidth="1"/>
    <col min="7187" max="7187" width="15.33203125" style="574" customWidth="1"/>
    <col min="7188" max="7424" width="9.109375" style="574"/>
    <col min="7425" max="7425" width="47.5546875" style="574" customWidth="1"/>
    <col min="7426" max="7426" width="54.109375" style="574" customWidth="1"/>
    <col min="7427" max="7427" width="39.44140625" style="574" customWidth="1"/>
    <col min="7428" max="7440" width="0" style="574" hidden="1" customWidth="1"/>
    <col min="7441" max="7441" width="27.5546875" style="574" customWidth="1"/>
    <col min="7442" max="7442" width="20.6640625" style="574" customWidth="1"/>
    <col min="7443" max="7443" width="15.33203125" style="574" customWidth="1"/>
    <col min="7444" max="7680" width="9.109375" style="574"/>
    <col min="7681" max="7681" width="47.5546875" style="574" customWidth="1"/>
    <col min="7682" max="7682" width="54.109375" style="574" customWidth="1"/>
    <col min="7683" max="7683" width="39.44140625" style="574" customWidth="1"/>
    <col min="7684" max="7696" width="0" style="574" hidden="1" customWidth="1"/>
    <col min="7697" max="7697" width="27.5546875" style="574" customWidth="1"/>
    <col min="7698" max="7698" width="20.6640625" style="574" customWidth="1"/>
    <col min="7699" max="7699" width="15.33203125" style="574" customWidth="1"/>
    <col min="7700" max="7936" width="9.109375" style="574"/>
    <col min="7937" max="7937" width="47.5546875" style="574" customWidth="1"/>
    <col min="7938" max="7938" width="54.109375" style="574" customWidth="1"/>
    <col min="7939" max="7939" width="39.44140625" style="574" customWidth="1"/>
    <col min="7940" max="7952" width="0" style="574" hidden="1" customWidth="1"/>
    <col min="7953" max="7953" width="27.5546875" style="574" customWidth="1"/>
    <col min="7954" max="7954" width="20.6640625" style="574" customWidth="1"/>
    <col min="7955" max="7955" width="15.33203125" style="574" customWidth="1"/>
    <col min="7956" max="8192" width="9.109375" style="574"/>
    <col min="8193" max="8193" width="47.5546875" style="574" customWidth="1"/>
    <col min="8194" max="8194" width="54.109375" style="574" customWidth="1"/>
    <col min="8195" max="8195" width="39.44140625" style="574" customWidth="1"/>
    <col min="8196" max="8208" width="0" style="574" hidden="1" customWidth="1"/>
    <col min="8209" max="8209" width="27.5546875" style="574" customWidth="1"/>
    <col min="8210" max="8210" width="20.6640625" style="574" customWidth="1"/>
    <col min="8211" max="8211" width="15.33203125" style="574" customWidth="1"/>
    <col min="8212" max="8448" width="9.109375" style="574"/>
    <col min="8449" max="8449" width="47.5546875" style="574" customWidth="1"/>
    <col min="8450" max="8450" width="54.109375" style="574" customWidth="1"/>
    <col min="8451" max="8451" width="39.44140625" style="574" customWidth="1"/>
    <col min="8452" max="8464" width="0" style="574" hidden="1" customWidth="1"/>
    <col min="8465" max="8465" width="27.5546875" style="574" customWidth="1"/>
    <col min="8466" max="8466" width="20.6640625" style="574" customWidth="1"/>
    <col min="8467" max="8467" width="15.33203125" style="574" customWidth="1"/>
    <col min="8468" max="8704" width="9.109375" style="574"/>
    <col min="8705" max="8705" width="47.5546875" style="574" customWidth="1"/>
    <col min="8706" max="8706" width="54.109375" style="574" customWidth="1"/>
    <col min="8707" max="8707" width="39.44140625" style="574" customWidth="1"/>
    <col min="8708" max="8720" width="0" style="574" hidden="1" customWidth="1"/>
    <col min="8721" max="8721" width="27.5546875" style="574" customWidth="1"/>
    <col min="8722" max="8722" width="20.6640625" style="574" customWidth="1"/>
    <col min="8723" max="8723" width="15.33203125" style="574" customWidth="1"/>
    <col min="8724" max="8960" width="9.109375" style="574"/>
    <col min="8961" max="8961" width="47.5546875" style="574" customWidth="1"/>
    <col min="8962" max="8962" width="54.109375" style="574" customWidth="1"/>
    <col min="8963" max="8963" width="39.44140625" style="574" customWidth="1"/>
    <col min="8964" max="8976" width="0" style="574" hidden="1" customWidth="1"/>
    <col min="8977" max="8977" width="27.5546875" style="574" customWidth="1"/>
    <col min="8978" max="8978" width="20.6640625" style="574" customWidth="1"/>
    <col min="8979" max="8979" width="15.33203125" style="574" customWidth="1"/>
    <col min="8980" max="9216" width="9.109375" style="574"/>
    <col min="9217" max="9217" width="47.5546875" style="574" customWidth="1"/>
    <col min="9218" max="9218" width="54.109375" style="574" customWidth="1"/>
    <col min="9219" max="9219" width="39.44140625" style="574" customWidth="1"/>
    <col min="9220" max="9232" width="0" style="574" hidden="1" customWidth="1"/>
    <col min="9233" max="9233" width="27.5546875" style="574" customWidth="1"/>
    <col min="9234" max="9234" width="20.6640625" style="574" customWidth="1"/>
    <col min="9235" max="9235" width="15.33203125" style="574" customWidth="1"/>
    <col min="9236" max="9472" width="9.109375" style="574"/>
    <col min="9473" max="9473" width="47.5546875" style="574" customWidth="1"/>
    <col min="9474" max="9474" width="54.109375" style="574" customWidth="1"/>
    <col min="9475" max="9475" width="39.44140625" style="574" customWidth="1"/>
    <col min="9476" max="9488" width="0" style="574" hidden="1" customWidth="1"/>
    <col min="9489" max="9489" width="27.5546875" style="574" customWidth="1"/>
    <col min="9490" max="9490" width="20.6640625" style="574" customWidth="1"/>
    <col min="9491" max="9491" width="15.33203125" style="574" customWidth="1"/>
    <col min="9492" max="9728" width="9.109375" style="574"/>
    <col min="9729" max="9729" width="47.5546875" style="574" customWidth="1"/>
    <col min="9730" max="9730" width="54.109375" style="574" customWidth="1"/>
    <col min="9731" max="9731" width="39.44140625" style="574" customWidth="1"/>
    <col min="9732" max="9744" width="0" style="574" hidden="1" customWidth="1"/>
    <col min="9745" max="9745" width="27.5546875" style="574" customWidth="1"/>
    <col min="9746" max="9746" width="20.6640625" style="574" customWidth="1"/>
    <col min="9747" max="9747" width="15.33203125" style="574" customWidth="1"/>
    <col min="9748" max="9984" width="9.109375" style="574"/>
    <col min="9985" max="9985" width="47.5546875" style="574" customWidth="1"/>
    <col min="9986" max="9986" width="54.109375" style="574" customWidth="1"/>
    <col min="9987" max="9987" width="39.44140625" style="574" customWidth="1"/>
    <col min="9988" max="10000" width="0" style="574" hidden="1" customWidth="1"/>
    <col min="10001" max="10001" width="27.5546875" style="574" customWidth="1"/>
    <col min="10002" max="10002" width="20.6640625" style="574" customWidth="1"/>
    <col min="10003" max="10003" width="15.33203125" style="574" customWidth="1"/>
    <col min="10004" max="10240" width="9.109375" style="574"/>
    <col min="10241" max="10241" width="47.5546875" style="574" customWidth="1"/>
    <col min="10242" max="10242" width="54.109375" style="574" customWidth="1"/>
    <col min="10243" max="10243" width="39.44140625" style="574" customWidth="1"/>
    <col min="10244" max="10256" width="0" style="574" hidden="1" customWidth="1"/>
    <col min="10257" max="10257" width="27.5546875" style="574" customWidth="1"/>
    <col min="10258" max="10258" width="20.6640625" style="574" customWidth="1"/>
    <col min="10259" max="10259" width="15.33203125" style="574" customWidth="1"/>
    <col min="10260" max="10496" width="9.109375" style="574"/>
    <col min="10497" max="10497" width="47.5546875" style="574" customWidth="1"/>
    <col min="10498" max="10498" width="54.109375" style="574" customWidth="1"/>
    <col min="10499" max="10499" width="39.44140625" style="574" customWidth="1"/>
    <col min="10500" max="10512" width="0" style="574" hidden="1" customWidth="1"/>
    <col min="10513" max="10513" width="27.5546875" style="574" customWidth="1"/>
    <col min="10514" max="10514" width="20.6640625" style="574" customWidth="1"/>
    <col min="10515" max="10515" width="15.33203125" style="574" customWidth="1"/>
    <col min="10516" max="10752" width="9.109375" style="574"/>
    <col min="10753" max="10753" width="47.5546875" style="574" customWidth="1"/>
    <col min="10754" max="10754" width="54.109375" style="574" customWidth="1"/>
    <col min="10755" max="10755" width="39.44140625" style="574" customWidth="1"/>
    <col min="10756" max="10768" width="0" style="574" hidden="1" customWidth="1"/>
    <col min="10769" max="10769" width="27.5546875" style="574" customWidth="1"/>
    <col min="10770" max="10770" width="20.6640625" style="574" customWidth="1"/>
    <col min="10771" max="10771" width="15.33203125" style="574" customWidth="1"/>
    <col min="10772" max="11008" width="9.109375" style="574"/>
    <col min="11009" max="11009" width="47.5546875" style="574" customWidth="1"/>
    <col min="11010" max="11010" width="54.109375" style="574" customWidth="1"/>
    <col min="11011" max="11011" width="39.44140625" style="574" customWidth="1"/>
    <col min="11012" max="11024" width="0" style="574" hidden="1" customWidth="1"/>
    <col min="11025" max="11025" width="27.5546875" style="574" customWidth="1"/>
    <col min="11026" max="11026" width="20.6640625" style="574" customWidth="1"/>
    <col min="11027" max="11027" width="15.33203125" style="574" customWidth="1"/>
    <col min="11028" max="11264" width="9.109375" style="574"/>
    <col min="11265" max="11265" width="47.5546875" style="574" customWidth="1"/>
    <col min="11266" max="11266" width="54.109375" style="574" customWidth="1"/>
    <col min="11267" max="11267" width="39.44140625" style="574" customWidth="1"/>
    <col min="11268" max="11280" width="0" style="574" hidden="1" customWidth="1"/>
    <col min="11281" max="11281" width="27.5546875" style="574" customWidth="1"/>
    <col min="11282" max="11282" width="20.6640625" style="574" customWidth="1"/>
    <col min="11283" max="11283" width="15.33203125" style="574" customWidth="1"/>
    <col min="11284" max="11520" width="9.109375" style="574"/>
    <col min="11521" max="11521" width="47.5546875" style="574" customWidth="1"/>
    <col min="11522" max="11522" width="54.109375" style="574" customWidth="1"/>
    <col min="11523" max="11523" width="39.44140625" style="574" customWidth="1"/>
    <col min="11524" max="11536" width="0" style="574" hidden="1" customWidth="1"/>
    <col min="11537" max="11537" width="27.5546875" style="574" customWidth="1"/>
    <col min="11538" max="11538" width="20.6640625" style="574" customWidth="1"/>
    <col min="11539" max="11539" width="15.33203125" style="574" customWidth="1"/>
    <col min="11540" max="11776" width="9.109375" style="574"/>
    <col min="11777" max="11777" width="47.5546875" style="574" customWidth="1"/>
    <col min="11778" max="11778" width="54.109375" style="574" customWidth="1"/>
    <col min="11779" max="11779" width="39.44140625" style="574" customWidth="1"/>
    <col min="11780" max="11792" width="0" style="574" hidden="1" customWidth="1"/>
    <col min="11793" max="11793" width="27.5546875" style="574" customWidth="1"/>
    <col min="11794" max="11794" width="20.6640625" style="574" customWidth="1"/>
    <col min="11795" max="11795" width="15.33203125" style="574" customWidth="1"/>
    <col min="11796" max="12032" width="9.109375" style="574"/>
    <col min="12033" max="12033" width="47.5546875" style="574" customWidth="1"/>
    <col min="12034" max="12034" width="54.109375" style="574" customWidth="1"/>
    <col min="12035" max="12035" width="39.44140625" style="574" customWidth="1"/>
    <col min="12036" max="12048" width="0" style="574" hidden="1" customWidth="1"/>
    <col min="12049" max="12049" width="27.5546875" style="574" customWidth="1"/>
    <col min="12050" max="12050" width="20.6640625" style="574" customWidth="1"/>
    <col min="12051" max="12051" width="15.33203125" style="574" customWidth="1"/>
    <col min="12052" max="12288" width="9.109375" style="574"/>
    <col min="12289" max="12289" width="47.5546875" style="574" customWidth="1"/>
    <col min="12290" max="12290" width="54.109375" style="574" customWidth="1"/>
    <col min="12291" max="12291" width="39.44140625" style="574" customWidth="1"/>
    <col min="12292" max="12304" width="0" style="574" hidden="1" customWidth="1"/>
    <col min="12305" max="12305" width="27.5546875" style="574" customWidth="1"/>
    <col min="12306" max="12306" width="20.6640625" style="574" customWidth="1"/>
    <col min="12307" max="12307" width="15.33203125" style="574" customWidth="1"/>
    <col min="12308" max="12544" width="9.109375" style="574"/>
    <col min="12545" max="12545" width="47.5546875" style="574" customWidth="1"/>
    <col min="12546" max="12546" width="54.109375" style="574" customWidth="1"/>
    <col min="12547" max="12547" width="39.44140625" style="574" customWidth="1"/>
    <col min="12548" max="12560" width="0" style="574" hidden="1" customWidth="1"/>
    <col min="12561" max="12561" width="27.5546875" style="574" customWidth="1"/>
    <col min="12562" max="12562" width="20.6640625" style="574" customWidth="1"/>
    <col min="12563" max="12563" width="15.33203125" style="574" customWidth="1"/>
    <col min="12564" max="12800" width="9.109375" style="574"/>
    <col min="12801" max="12801" width="47.5546875" style="574" customWidth="1"/>
    <col min="12802" max="12802" width="54.109375" style="574" customWidth="1"/>
    <col min="12803" max="12803" width="39.44140625" style="574" customWidth="1"/>
    <col min="12804" max="12816" width="0" style="574" hidden="1" customWidth="1"/>
    <col min="12817" max="12817" width="27.5546875" style="574" customWidth="1"/>
    <col min="12818" max="12818" width="20.6640625" style="574" customWidth="1"/>
    <col min="12819" max="12819" width="15.33203125" style="574" customWidth="1"/>
    <col min="12820" max="13056" width="9.109375" style="574"/>
    <col min="13057" max="13057" width="47.5546875" style="574" customWidth="1"/>
    <col min="13058" max="13058" width="54.109375" style="574" customWidth="1"/>
    <col min="13059" max="13059" width="39.44140625" style="574" customWidth="1"/>
    <col min="13060" max="13072" width="0" style="574" hidden="1" customWidth="1"/>
    <col min="13073" max="13073" width="27.5546875" style="574" customWidth="1"/>
    <col min="13074" max="13074" width="20.6640625" style="574" customWidth="1"/>
    <col min="13075" max="13075" width="15.33203125" style="574" customWidth="1"/>
    <col min="13076" max="13312" width="9.109375" style="574"/>
    <col min="13313" max="13313" width="47.5546875" style="574" customWidth="1"/>
    <col min="13314" max="13314" width="54.109375" style="574" customWidth="1"/>
    <col min="13315" max="13315" width="39.44140625" style="574" customWidth="1"/>
    <col min="13316" max="13328" width="0" style="574" hidden="1" customWidth="1"/>
    <col min="13329" max="13329" width="27.5546875" style="574" customWidth="1"/>
    <col min="13330" max="13330" width="20.6640625" style="574" customWidth="1"/>
    <col min="13331" max="13331" width="15.33203125" style="574" customWidth="1"/>
    <col min="13332" max="13568" width="9.109375" style="574"/>
    <col min="13569" max="13569" width="47.5546875" style="574" customWidth="1"/>
    <col min="13570" max="13570" width="54.109375" style="574" customWidth="1"/>
    <col min="13571" max="13571" width="39.44140625" style="574" customWidth="1"/>
    <col min="13572" max="13584" width="0" style="574" hidden="1" customWidth="1"/>
    <col min="13585" max="13585" width="27.5546875" style="574" customWidth="1"/>
    <col min="13586" max="13586" width="20.6640625" style="574" customWidth="1"/>
    <col min="13587" max="13587" width="15.33203125" style="574" customWidth="1"/>
    <col min="13588" max="13824" width="9.109375" style="574"/>
    <col min="13825" max="13825" width="47.5546875" style="574" customWidth="1"/>
    <col min="13826" max="13826" width="54.109375" style="574" customWidth="1"/>
    <col min="13827" max="13827" width="39.44140625" style="574" customWidth="1"/>
    <col min="13828" max="13840" width="0" style="574" hidden="1" customWidth="1"/>
    <col min="13841" max="13841" width="27.5546875" style="574" customWidth="1"/>
    <col min="13842" max="13842" width="20.6640625" style="574" customWidth="1"/>
    <col min="13843" max="13843" width="15.33203125" style="574" customWidth="1"/>
    <col min="13844" max="14080" width="9.109375" style="574"/>
    <col min="14081" max="14081" width="47.5546875" style="574" customWidth="1"/>
    <col min="14082" max="14082" width="54.109375" style="574" customWidth="1"/>
    <col min="14083" max="14083" width="39.44140625" style="574" customWidth="1"/>
    <col min="14084" max="14096" width="0" style="574" hidden="1" customWidth="1"/>
    <col min="14097" max="14097" width="27.5546875" style="574" customWidth="1"/>
    <col min="14098" max="14098" width="20.6640625" style="574" customWidth="1"/>
    <col min="14099" max="14099" width="15.33203125" style="574" customWidth="1"/>
    <col min="14100" max="14336" width="9.109375" style="574"/>
    <col min="14337" max="14337" width="47.5546875" style="574" customWidth="1"/>
    <col min="14338" max="14338" width="54.109375" style="574" customWidth="1"/>
    <col min="14339" max="14339" width="39.44140625" style="574" customWidth="1"/>
    <col min="14340" max="14352" width="0" style="574" hidden="1" customWidth="1"/>
    <col min="14353" max="14353" width="27.5546875" style="574" customWidth="1"/>
    <col min="14354" max="14354" width="20.6640625" style="574" customWidth="1"/>
    <col min="14355" max="14355" width="15.33203125" style="574" customWidth="1"/>
    <col min="14356" max="14592" width="9.109375" style="574"/>
    <col min="14593" max="14593" width="47.5546875" style="574" customWidth="1"/>
    <col min="14594" max="14594" width="54.109375" style="574" customWidth="1"/>
    <col min="14595" max="14595" width="39.44140625" style="574" customWidth="1"/>
    <col min="14596" max="14608" width="0" style="574" hidden="1" customWidth="1"/>
    <col min="14609" max="14609" width="27.5546875" style="574" customWidth="1"/>
    <col min="14610" max="14610" width="20.6640625" style="574" customWidth="1"/>
    <col min="14611" max="14611" width="15.33203125" style="574" customWidth="1"/>
    <col min="14612" max="14848" width="9.109375" style="574"/>
    <col min="14849" max="14849" width="47.5546875" style="574" customWidth="1"/>
    <col min="14850" max="14850" width="54.109375" style="574" customWidth="1"/>
    <col min="14851" max="14851" width="39.44140625" style="574" customWidth="1"/>
    <col min="14852" max="14864" width="0" style="574" hidden="1" customWidth="1"/>
    <col min="14865" max="14865" width="27.5546875" style="574" customWidth="1"/>
    <col min="14866" max="14866" width="20.6640625" style="574" customWidth="1"/>
    <col min="14867" max="14867" width="15.33203125" style="574" customWidth="1"/>
    <col min="14868" max="15104" width="9.109375" style="574"/>
    <col min="15105" max="15105" width="47.5546875" style="574" customWidth="1"/>
    <col min="15106" max="15106" width="54.109375" style="574" customWidth="1"/>
    <col min="15107" max="15107" width="39.44140625" style="574" customWidth="1"/>
    <col min="15108" max="15120" width="0" style="574" hidden="1" customWidth="1"/>
    <col min="15121" max="15121" width="27.5546875" style="574" customWidth="1"/>
    <col min="15122" max="15122" width="20.6640625" style="574" customWidth="1"/>
    <col min="15123" max="15123" width="15.33203125" style="574" customWidth="1"/>
    <col min="15124" max="15360" width="9.109375" style="574"/>
    <col min="15361" max="15361" width="47.5546875" style="574" customWidth="1"/>
    <col min="15362" max="15362" width="54.109375" style="574" customWidth="1"/>
    <col min="15363" max="15363" width="39.44140625" style="574" customWidth="1"/>
    <col min="15364" max="15376" width="0" style="574" hidden="1" customWidth="1"/>
    <col min="15377" max="15377" width="27.5546875" style="574" customWidth="1"/>
    <col min="15378" max="15378" width="20.6640625" style="574" customWidth="1"/>
    <col min="15379" max="15379" width="15.33203125" style="574" customWidth="1"/>
    <col min="15380" max="15616" width="9.109375" style="574"/>
    <col min="15617" max="15617" width="47.5546875" style="574" customWidth="1"/>
    <col min="15618" max="15618" width="54.109375" style="574" customWidth="1"/>
    <col min="15619" max="15619" width="39.44140625" style="574" customWidth="1"/>
    <col min="15620" max="15632" width="0" style="574" hidden="1" customWidth="1"/>
    <col min="15633" max="15633" width="27.5546875" style="574" customWidth="1"/>
    <col min="15634" max="15634" width="20.6640625" style="574" customWidth="1"/>
    <col min="15635" max="15635" width="15.33203125" style="574" customWidth="1"/>
    <col min="15636" max="15872" width="9.109375" style="574"/>
    <col min="15873" max="15873" width="47.5546875" style="574" customWidth="1"/>
    <col min="15874" max="15874" width="54.109375" style="574" customWidth="1"/>
    <col min="15875" max="15875" width="39.44140625" style="574" customWidth="1"/>
    <col min="15876" max="15888" width="0" style="574" hidden="1" customWidth="1"/>
    <col min="15889" max="15889" width="27.5546875" style="574" customWidth="1"/>
    <col min="15890" max="15890" width="20.6640625" style="574" customWidth="1"/>
    <col min="15891" max="15891" width="15.33203125" style="574" customWidth="1"/>
    <col min="15892" max="16128" width="9.109375" style="574"/>
    <col min="16129" max="16129" width="47.5546875" style="574" customWidth="1"/>
    <col min="16130" max="16130" width="54.109375" style="574" customWidth="1"/>
    <col min="16131" max="16131" width="39.44140625" style="574" customWidth="1"/>
    <col min="16132" max="16144" width="0" style="574" hidden="1" customWidth="1"/>
    <col min="16145" max="16145" width="27.5546875" style="574" customWidth="1"/>
    <col min="16146" max="16146" width="20.6640625" style="574" customWidth="1"/>
    <col min="16147" max="16147" width="15.33203125" style="574" customWidth="1"/>
    <col min="16148" max="16384" width="9.109375" style="574"/>
  </cols>
  <sheetData>
    <row r="1" spans="1:8" ht="24" customHeight="1" x14ac:dyDescent="0.25">
      <c r="A1" s="998" t="s">
        <v>1259</v>
      </c>
      <c r="B1" s="999"/>
      <c r="C1" s="999"/>
      <c r="D1" s="999"/>
      <c r="E1" s="999"/>
      <c r="F1" s="999"/>
      <c r="G1" s="999"/>
      <c r="H1" s="1000"/>
    </row>
    <row r="2" spans="1:8" ht="63" customHeight="1" x14ac:dyDescent="0.25">
      <c r="A2" s="1001"/>
      <c r="B2" s="1002"/>
      <c r="C2" s="1002"/>
      <c r="D2" s="1002"/>
      <c r="E2" s="1002"/>
      <c r="F2" s="1002"/>
      <c r="G2" s="1002"/>
      <c r="H2" s="1003"/>
    </row>
    <row r="3" spans="1:8" ht="27" customHeight="1" x14ac:dyDescent="0.25">
      <c r="A3" s="1004" t="s">
        <v>966</v>
      </c>
      <c r="B3" s="1005"/>
      <c r="C3" s="1006"/>
      <c r="F3" s="575" t="s">
        <v>967</v>
      </c>
      <c r="G3" s="575"/>
      <c r="H3" s="576" t="s">
        <v>968</v>
      </c>
    </row>
    <row r="4" spans="1:8" x14ac:dyDescent="0.25">
      <c r="A4" s="577" t="s">
        <v>969</v>
      </c>
      <c r="B4" s="577" t="s">
        <v>9</v>
      </c>
      <c r="C4" s="578" t="s">
        <v>183</v>
      </c>
      <c r="G4" s="579"/>
      <c r="H4" s="576"/>
    </row>
    <row r="5" spans="1:8" ht="14.4" x14ac:dyDescent="0.3">
      <c r="A5" s="580"/>
      <c r="B5" s="581"/>
      <c r="C5" s="582"/>
      <c r="F5" s="583" t="e">
        <v>#REF!</v>
      </c>
      <c r="G5" s="584" t="e">
        <v>#REF!</v>
      </c>
      <c r="H5" s="585" t="e">
        <v>#REF!</v>
      </c>
    </row>
    <row r="6" spans="1:8" ht="14.4" x14ac:dyDescent="0.3">
      <c r="A6" s="586" t="s">
        <v>970</v>
      </c>
      <c r="B6" s="587" t="s">
        <v>971</v>
      </c>
      <c r="C6" s="588" t="s">
        <v>972</v>
      </c>
      <c r="F6" s="583">
        <v>3352190</v>
      </c>
      <c r="G6" s="584">
        <v>3084690</v>
      </c>
      <c r="H6" s="585">
        <v>0</v>
      </c>
    </row>
    <row r="7" spans="1:8" ht="14.4" x14ac:dyDescent="0.3">
      <c r="A7" s="589"/>
      <c r="B7" s="590"/>
      <c r="C7" s="591"/>
      <c r="F7" s="583"/>
      <c r="G7" s="584"/>
      <c r="H7" s="585"/>
    </row>
    <row r="8" spans="1:8" ht="14.4" x14ac:dyDescent="0.3">
      <c r="A8" s="586" t="s">
        <v>973</v>
      </c>
      <c r="B8" s="587" t="s">
        <v>974</v>
      </c>
      <c r="C8" s="588" t="s">
        <v>972</v>
      </c>
      <c r="F8" s="583">
        <v>20418367.56199998</v>
      </c>
      <c r="G8" s="584">
        <v>20363367.56199998</v>
      </c>
      <c r="H8" s="585">
        <v>0</v>
      </c>
    </row>
    <row r="9" spans="1:8" ht="14.4" x14ac:dyDescent="0.3">
      <c r="A9" s="592"/>
      <c r="B9" s="590"/>
      <c r="C9" s="593"/>
      <c r="F9" s="583"/>
      <c r="G9" s="584"/>
      <c r="H9" s="585"/>
    </row>
    <row r="10" spans="1:8" ht="14.4" x14ac:dyDescent="0.3">
      <c r="A10" s="586" t="s">
        <v>975</v>
      </c>
      <c r="B10" s="587" t="s">
        <v>976</v>
      </c>
      <c r="C10" s="594" t="s">
        <v>972</v>
      </c>
      <c r="F10" s="583">
        <v>26530149.960000001</v>
      </c>
      <c r="G10" s="584" t="e">
        <v>#REF!</v>
      </c>
      <c r="H10" s="585" t="e">
        <v>#REF!</v>
      </c>
    </row>
    <row r="11" spans="1:8" ht="14.4" x14ac:dyDescent="0.3">
      <c r="A11" s="589"/>
      <c r="B11" s="590"/>
      <c r="C11" s="593"/>
      <c r="F11" s="583"/>
      <c r="G11" s="584"/>
      <c r="H11" s="585"/>
    </row>
    <row r="12" spans="1:8" ht="14.4" x14ac:dyDescent="0.3">
      <c r="A12" s="586" t="s">
        <v>977</v>
      </c>
      <c r="B12" s="587" t="s">
        <v>978</v>
      </c>
      <c r="C12" s="594" t="s">
        <v>972</v>
      </c>
      <c r="F12" s="583">
        <v>4524209.5</v>
      </c>
      <c r="G12" s="584">
        <v>3884172</v>
      </c>
      <c r="H12" s="585">
        <v>7.9488000000000012</v>
      </c>
    </row>
    <row r="13" spans="1:8" ht="14.4" x14ac:dyDescent="0.3">
      <c r="A13" s="586"/>
      <c r="B13" s="587"/>
      <c r="C13" s="595"/>
      <c r="F13" s="583"/>
      <c r="G13" s="584"/>
      <c r="H13" s="585"/>
    </row>
    <row r="14" spans="1:8" ht="26.4" x14ac:dyDescent="0.3">
      <c r="A14" s="586" t="s">
        <v>979</v>
      </c>
      <c r="B14" s="596" t="s">
        <v>980</v>
      </c>
      <c r="C14" s="594" t="s">
        <v>972</v>
      </c>
      <c r="F14" s="583"/>
      <c r="G14" s="584"/>
      <c r="H14" s="585"/>
    </row>
    <row r="15" spans="1:8" ht="14.4" x14ac:dyDescent="0.3">
      <c r="A15" s="586"/>
      <c r="B15" s="587"/>
      <c r="C15" s="595"/>
      <c r="F15" s="583"/>
      <c r="G15" s="584"/>
      <c r="H15" s="585"/>
    </row>
    <row r="16" spans="1:8" ht="14.4" x14ac:dyDescent="0.3">
      <c r="A16" s="586" t="s">
        <v>981</v>
      </c>
      <c r="B16" s="587" t="s">
        <v>982</v>
      </c>
      <c r="C16" s="594" t="s">
        <v>972</v>
      </c>
      <c r="F16" s="583"/>
      <c r="G16" s="584"/>
      <c r="H16" s="585"/>
    </row>
    <row r="17" spans="1:9" ht="14.4" x14ac:dyDescent="0.3">
      <c r="A17" s="586"/>
      <c r="B17" s="587"/>
      <c r="C17" s="595"/>
      <c r="F17" s="583"/>
      <c r="G17" s="584"/>
      <c r="H17" s="585"/>
    </row>
    <row r="18" spans="1:9" ht="14.4" x14ac:dyDescent="0.3">
      <c r="A18" s="586" t="s">
        <v>983</v>
      </c>
      <c r="B18" s="587" t="s">
        <v>984</v>
      </c>
      <c r="C18" s="594" t="s">
        <v>972</v>
      </c>
      <c r="F18" s="583"/>
      <c r="G18" s="584"/>
      <c r="H18" s="585"/>
    </row>
    <row r="19" spans="1:9" ht="14.4" x14ac:dyDescent="0.3">
      <c r="A19" s="586"/>
      <c r="B19" s="587"/>
      <c r="C19" s="595"/>
      <c r="F19" s="583"/>
      <c r="G19" s="584"/>
      <c r="H19" s="585"/>
    </row>
    <row r="20" spans="1:9" ht="14.4" x14ac:dyDescent="0.3">
      <c r="A20" s="592"/>
      <c r="B20" s="590"/>
      <c r="C20" s="593"/>
      <c r="F20" s="583"/>
      <c r="G20" s="584"/>
      <c r="H20" s="585"/>
    </row>
    <row r="21" spans="1:9" ht="14.4" x14ac:dyDescent="0.3">
      <c r="A21" s="597"/>
      <c r="B21" s="598"/>
      <c r="C21" s="599"/>
      <c r="G21" s="584"/>
      <c r="H21" s="585"/>
    </row>
    <row r="22" spans="1:9" ht="14.4" x14ac:dyDescent="0.3">
      <c r="A22" s="600" t="s">
        <v>985</v>
      </c>
      <c r="B22" s="601"/>
      <c r="C22" s="602" t="s">
        <v>972</v>
      </c>
      <c r="D22" s="603"/>
      <c r="E22" s="604"/>
      <c r="F22" s="605" t="e">
        <f>SUM(F5:F12)</f>
        <v>#REF!</v>
      </c>
      <c r="G22" s="584" t="e">
        <f>SUM(G5:G12)</f>
        <v>#REF!</v>
      </c>
      <c r="H22" s="585" t="e">
        <f>SUM(H5:H12)</f>
        <v>#REF!</v>
      </c>
      <c r="I22" s="604"/>
    </row>
    <row r="23" spans="1:9" x14ac:dyDescent="0.25">
      <c r="A23" s="609"/>
      <c r="B23" s="609"/>
      <c r="C23" s="610"/>
    </row>
    <row r="24" spans="1:9" x14ac:dyDescent="0.25">
      <c r="A24" s="609"/>
      <c r="B24" s="609"/>
      <c r="C24" s="610"/>
    </row>
    <row r="25" spans="1:9" x14ac:dyDescent="0.25">
      <c r="A25" s="609"/>
      <c r="B25" s="609"/>
      <c r="C25" s="610"/>
    </row>
    <row r="26" spans="1:9" x14ac:dyDescent="0.25">
      <c r="A26" s="609"/>
      <c r="B26" s="609"/>
      <c r="C26" s="610"/>
    </row>
    <row r="27" spans="1:9" x14ac:dyDescent="0.25">
      <c r="A27" s="609"/>
      <c r="B27" s="609"/>
      <c r="C27" s="610"/>
    </row>
    <row r="28" spans="1:9" x14ac:dyDescent="0.25">
      <c r="A28" s="609"/>
      <c r="B28" s="609"/>
      <c r="C28" s="610"/>
    </row>
    <row r="86" spans="6:6" x14ac:dyDescent="0.25">
      <c r="F86" s="574">
        <f>G84</f>
        <v>0</v>
      </c>
    </row>
    <row r="92" spans="6:6" x14ac:dyDescent="0.25">
      <c r="F92" s="574">
        <f>G88</f>
        <v>0</v>
      </c>
    </row>
    <row r="96" spans="6:6" x14ac:dyDescent="0.25">
      <c r="F96" s="574">
        <f>G94</f>
        <v>0</v>
      </c>
    </row>
    <row r="100" spans="6:6" x14ac:dyDescent="0.25">
      <c r="F100" s="574">
        <f>G98</f>
        <v>0</v>
      </c>
    </row>
    <row r="116" spans="6:6" x14ac:dyDescent="0.25">
      <c r="F116" s="574">
        <f>G114</f>
        <v>0</v>
      </c>
    </row>
    <row r="144" spans="8:8" x14ac:dyDescent="0.25">
      <c r="H144" s="611"/>
    </row>
    <row r="145" spans="4:8" x14ac:dyDescent="0.25">
      <c r="H145" s="611"/>
    </row>
    <row r="146" spans="4:8" x14ac:dyDescent="0.25">
      <c r="H146" s="611"/>
    </row>
    <row r="147" spans="4:8" x14ac:dyDescent="0.25">
      <c r="H147" s="611"/>
    </row>
    <row r="148" spans="4:8" x14ac:dyDescent="0.25">
      <c r="D148" s="612"/>
      <c r="E148" s="612"/>
      <c r="F148" s="612"/>
      <c r="G148" s="612"/>
      <c r="H148" s="613"/>
    </row>
    <row r="149" spans="4:8" x14ac:dyDescent="0.25">
      <c r="H149" s="614"/>
    </row>
    <row r="150" spans="4:8" x14ac:dyDescent="0.25">
      <c r="H150" s="611"/>
    </row>
    <row r="151" spans="4:8" x14ac:dyDescent="0.25">
      <c r="H151" s="611"/>
    </row>
    <row r="152" spans="4:8" x14ac:dyDescent="0.25">
      <c r="E152" s="615"/>
      <c r="H152" s="611"/>
    </row>
    <row r="153" spans="4:8" x14ac:dyDescent="0.25">
      <c r="H153" s="611"/>
    </row>
    <row r="154" spans="4:8" x14ac:dyDescent="0.25">
      <c r="H154" s="611"/>
    </row>
    <row r="155" spans="4:8" x14ac:dyDescent="0.25">
      <c r="H155" s="611"/>
    </row>
    <row r="156" spans="4:8" x14ac:dyDescent="0.25">
      <c r="H156" s="611"/>
    </row>
    <row r="157" spans="4:8" x14ac:dyDescent="0.25">
      <c r="H157" s="611"/>
    </row>
    <row r="158" spans="4:8" x14ac:dyDescent="0.25">
      <c r="H158" s="611"/>
    </row>
    <row r="159" spans="4:8" x14ac:dyDescent="0.25">
      <c r="D159" s="616"/>
      <c r="E159" s="616"/>
      <c r="F159" s="616"/>
      <c r="G159" s="616"/>
      <c r="H159" s="617"/>
    </row>
    <row r="160" spans="4:8" x14ac:dyDescent="0.25">
      <c r="H160" s="617"/>
    </row>
    <row r="161" spans="4:8" x14ac:dyDescent="0.25">
      <c r="D161" s="612"/>
      <c r="E161" s="612"/>
      <c r="F161" s="612"/>
      <c r="G161" s="618"/>
      <c r="H161" s="613"/>
    </row>
    <row r="162" spans="4:8" x14ac:dyDescent="0.25">
      <c r="D162" s="612"/>
      <c r="E162" s="612"/>
      <c r="F162" s="612"/>
      <c r="G162" s="618"/>
      <c r="H162" s="613"/>
    </row>
    <row r="163" spans="4:8" x14ac:dyDescent="0.25">
      <c r="D163" s="616"/>
      <c r="E163" s="616"/>
      <c r="F163" s="616"/>
      <c r="G163" s="616"/>
      <c r="H163" s="613"/>
    </row>
    <row r="164" spans="4:8" x14ac:dyDescent="0.25">
      <c r="H164" s="611"/>
    </row>
    <row r="165" spans="4:8" x14ac:dyDescent="0.25">
      <c r="H165" s="611"/>
    </row>
    <row r="166" spans="4:8" x14ac:dyDescent="0.25">
      <c r="H166" s="611"/>
    </row>
    <row r="167" spans="4:8" x14ac:dyDescent="0.25">
      <c r="H167" s="611"/>
    </row>
    <row r="168" spans="4:8" x14ac:dyDescent="0.25">
      <c r="H168" s="611"/>
    </row>
    <row r="169" spans="4:8" x14ac:dyDescent="0.25">
      <c r="H169" s="611"/>
    </row>
    <row r="170" spans="4:8" x14ac:dyDescent="0.25">
      <c r="H170" s="611"/>
    </row>
    <row r="171" spans="4:8" x14ac:dyDescent="0.25">
      <c r="H171" s="611"/>
    </row>
    <row r="172" spans="4:8" x14ac:dyDescent="0.25">
      <c r="H172" s="611"/>
    </row>
    <row r="173" spans="4:8" x14ac:dyDescent="0.25">
      <c r="H173" s="611"/>
    </row>
    <row r="174" spans="4:8" x14ac:dyDescent="0.25">
      <c r="H174" s="611"/>
    </row>
    <row r="175" spans="4:8" x14ac:dyDescent="0.25">
      <c r="H175" s="611"/>
    </row>
    <row r="176" spans="4:8" x14ac:dyDescent="0.25">
      <c r="H176" s="611"/>
    </row>
    <row r="177" spans="1:8" x14ac:dyDescent="0.25">
      <c r="H177" s="611"/>
    </row>
    <row r="178" spans="1:8" x14ac:dyDescent="0.25">
      <c r="H178" s="611"/>
    </row>
    <row r="179" spans="1:8" x14ac:dyDescent="0.25">
      <c r="H179" s="611"/>
    </row>
    <row r="180" spans="1:8" x14ac:dyDescent="0.25">
      <c r="H180" s="611"/>
    </row>
    <row r="181" spans="1:8" x14ac:dyDescent="0.25">
      <c r="H181" s="611"/>
    </row>
    <row r="182" spans="1:8" x14ac:dyDescent="0.25">
      <c r="H182" s="611"/>
    </row>
    <row r="183" spans="1:8" x14ac:dyDescent="0.25">
      <c r="H183" s="611"/>
    </row>
    <row r="184" spans="1:8" x14ac:dyDescent="0.25">
      <c r="H184" s="611"/>
    </row>
    <row r="185" spans="1:8" x14ac:dyDescent="0.25">
      <c r="H185" s="611"/>
    </row>
    <row r="186" spans="1:8" x14ac:dyDescent="0.25">
      <c r="H186" s="611"/>
    </row>
    <row r="187" spans="1:8" x14ac:dyDescent="0.25">
      <c r="H187" s="611"/>
    </row>
    <row r="188" spans="1:8" ht="43.5" customHeight="1" x14ac:dyDescent="0.25">
      <c r="D188" s="574" t="s">
        <v>986</v>
      </c>
      <c r="H188" s="611"/>
    </row>
    <row r="189" spans="1:8" x14ac:dyDescent="0.25">
      <c r="A189" s="611"/>
      <c r="H189" s="611"/>
    </row>
    <row r="190" spans="1:8" x14ac:dyDescent="0.25">
      <c r="A190" s="611"/>
      <c r="H190" s="611"/>
    </row>
    <row r="191" spans="1:8" x14ac:dyDescent="0.25">
      <c r="A191" s="611"/>
      <c r="H191" s="611"/>
    </row>
    <row r="192" spans="1:8" x14ac:dyDescent="0.25">
      <c r="A192" s="611"/>
      <c r="H192" s="611"/>
    </row>
    <row r="193" spans="1:8" x14ac:dyDescent="0.25">
      <c r="A193" s="611"/>
      <c r="H193" s="611"/>
    </row>
    <row r="194" spans="1:8" x14ac:dyDescent="0.25">
      <c r="A194" s="611"/>
      <c r="H194" s="611"/>
    </row>
    <row r="195" spans="1:8" x14ac:dyDescent="0.25">
      <c r="A195" s="611"/>
      <c r="H195" s="611"/>
    </row>
    <row r="196" spans="1:8" x14ac:dyDescent="0.25">
      <c r="A196" s="611"/>
      <c r="H196" s="611"/>
    </row>
    <row r="197" spans="1:8" x14ac:dyDescent="0.25">
      <c r="A197" s="611"/>
      <c r="H197" s="611"/>
    </row>
    <row r="198" spans="1:8" x14ac:dyDescent="0.25">
      <c r="A198" s="611"/>
      <c r="H198" s="611"/>
    </row>
    <row r="199" spans="1:8" x14ac:dyDescent="0.25">
      <c r="A199" s="611"/>
      <c r="H199" s="611"/>
    </row>
    <row r="200" spans="1:8" x14ac:dyDescent="0.25">
      <c r="A200" s="611"/>
      <c r="H200" s="611"/>
    </row>
    <row r="201" spans="1:8" x14ac:dyDescent="0.25">
      <c r="A201" s="611"/>
      <c r="H201" s="611"/>
    </row>
    <row r="202" spans="1:8" x14ac:dyDescent="0.25">
      <c r="A202" s="611"/>
      <c r="H202" s="611"/>
    </row>
    <row r="203" spans="1:8" x14ac:dyDescent="0.25">
      <c r="A203" s="611"/>
      <c r="H203" s="611"/>
    </row>
    <row r="204" spans="1:8" x14ac:dyDescent="0.25">
      <c r="A204" s="611"/>
      <c r="H204" s="611"/>
    </row>
    <row r="205" spans="1:8" x14ac:dyDescent="0.25">
      <c r="A205" s="611"/>
      <c r="H205" s="611"/>
    </row>
    <row r="206" spans="1:8" x14ac:dyDescent="0.25">
      <c r="A206" s="611"/>
      <c r="H206" s="611"/>
    </row>
    <row r="207" spans="1:8" x14ac:dyDescent="0.25">
      <c r="A207" s="611"/>
      <c r="H207" s="611"/>
    </row>
    <row r="208" spans="1:8" x14ac:dyDescent="0.25">
      <c r="A208" s="617"/>
      <c r="H208" s="617"/>
    </row>
    <row r="209" spans="1:8" x14ac:dyDescent="0.25">
      <c r="A209" s="619"/>
      <c r="H209" s="615"/>
    </row>
    <row r="210" spans="1:8" x14ac:dyDescent="0.25">
      <c r="A210" s="620"/>
      <c r="B210" s="616"/>
      <c r="C210" s="616"/>
      <c r="D210" s="616"/>
      <c r="E210" s="616"/>
      <c r="F210" s="616"/>
      <c r="G210" s="616"/>
      <c r="H210" s="621"/>
    </row>
  </sheetData>
  <mergeCells count="2">
    <mergeCell ref="A1:H2"/>
    <mergeCell ref="A3:C3"/>
  </mergeCells>
  <pageMargins left="0.70866141732283472" right="0.70866141732283472" top="0.74803149606299213" bottom="0.74803149606299213" header="0.31496062992125984" footer="0.31496062992125984"/>
  <pageSetup paperSize="9" scale="61" firstPageNumber="80" orientation="portrait" useFirstPageNumber="1" r:id="rId1"/>
  <headerFooter>
    <oddFooter>&amp;CPD-&amp;P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FBFB-6F9F-46A7-B407-662FCFF81101}">
  <dimension ref="A1:R632"/>
  <sheetViews>
    <sheetView view="pageBreakPreview" zoomScale="85" zoomScaleNormal="85" zoomScaleSheetLayoutView="85" workbookViewId="0">
      <selection activeCell="O17" sqref="O17"/>
    </sheetView>
  </sheetViews>
  <sheetFormatPr defaultRowHeight="14.4" x14ac:dyDescent="0.3"/>
  <cols>
    <col min="1" max="1" width="7.44140625" customWidth="1"/>
    <col min="2" max="2" width="13.33203125" customWidth="1"/>
    <col min="3" max="3" width="42.33203125" customWidth="1"/>
    <col min="4" max="4" width="10.44140625" customWidth="1"/>
    <col min="5" max="5" width="13.109375" customWidth="1"/>
    <col min="6" max="6" width="13.33203125" customWidth="1"/>
    <col min="7" max="7" width="19" customWidth="1"/>
    <col min="14" max="14" width="9.6640625" bestFit="1" customWidth="1"/>
    <col min="15" max="15" width="28.33203125" bestFit="1" customWidth="1"/>
    <col min="16" max="16" width="25" bestFit="1" customWidth="1"/>
    <col min="17" max="17" width="12.44140625" bestFit="1" customWidth="1"/>
    <col min="18" max="18" width="9.5546875" bestFit="1" customWidth="1"/>
  </cols>
  <sheetData>
    <row r="1" spans="1:7" x14ac:dyDescent="0.3">
      <c r="A1" s="142"/>
      <c r="B1" s="143"/>
      <c r="C1" s="144"/>
      <c r="D1" s="145"/>
      <c r="E1" s="145"/>
      <c r="F1" s="146"/>
    </row>
    <row r="2" spans="1:7" x14ac:dyDescent="0.3">
      <c r="B2" s="143"/>
      <c r="C2" s="147"/>
      <c r="D2" s="147"/>
      <c r="E2" s="147"/>
      <c r="F2" s="147"/>
      <c r="G2" s="115" t="s">
        <v>188</v>
      </c>
    </row>
    <row r="3" spans="1:7" x14ac:dyDescent="0.3">
      <c r="C3" s="147"/>
      <c r="D3" s="147"/>
      <c r="E3" s="147"/>
      <c r="F3" s="147"/>
      <c r="G3" s="93" t="s">
        <v>238</v>
      </c>
    </row>
    <row r="4" spans="1:7" x14ac:dyDescent="0.3">
      <c r="B4" s="143"/>
      <c r="D4" s="148"/>
      <c r="E4" s="148"/>
      <c r="F4" s="148"/>
      <c r="G4" s="148" t="s">
        <v>239</v>
      </c>
    </row>
    <row r="5" spans="1:7" x14ac:dyDescent="0.3">
      <c r="A5" s="149" t="s">
        <v>24</v>
      </c>
      <c r="B5" s="149" t="s">
        <v>0</v>
      </c>
      <c r="C5" s="149" t="s">
        <v>9</v>
      </c>
      <c r="D5" s="150" t="s">
        <v>1</v>
      </c>
      <c r="E5" s="151" t="s">
        <v>2</v>
      </c>
      <c r="F5" s="152" t="s">
        <v>25</v>
      </c>
      <c r="G5" s="153" t="s">
        <v>183</v>
      </c>
    </row>
    <row r="6" spans="1:7" x14ac:dyDescent="0.3">
      <c r="A6" s="154" t="s">
        <v>3</v>
      </c>
      <c r="B6" s="154" t="s">
        <v>184</v>
      </c>
      <c r="C6" s="154"/>
      <c r="D6" s="155"/>
      <c r="E6" s="156"/>
      <c r="F6" s="157"/>
      <c r="G6" s="158"/>
    </row>
    <row r="7" spans="1:7" x14ac:dyDescent="0.3">
      <c r="A7" s="159" t="s">
        <v>240</v>
      </c>
      <c r="B7" s="160" t="s">
        <v>241</v>
      </c>
      <c r="C7" s="159" t="s">
        <v>242</v>
      </c>
      <c r="D7" s="161"/>
      <c r="E7" s="162"/>
      <c r="F7" s="163"/>
      <c r="G7" s="164"/>
    </row>
    <row r="8" spans="1:7" x14ac:dyDescent="0.3">
      <c r="A8" s="165"/>
      <c r="B8" s="160"/>
      <c r="C8" s="165"/>
      <c r="D8" s="161"/>
      <c r="E8" s="162"/>
      <c r="F8" s="163"/>
      <c r="G8" s="166"/>
    </row>
    <row r="9" spans="1:7" x14ac:dyDescent="0.3">
      <c r="A9" s="167">
        <v>2.1</v>
      </c>
      <c r="B9" s="160"/>
      <c r="C9" s="165" t="s">
        <v>243</v>
      </c>
      <c r="D9" s="161"/>
      <c r="E9" s="162"/>
      <c r="F9" s="163"/>
      <c r="G9" s="166"/>
    </row>
    <row r="10" spans="1:7" x14ac:dyDescent="0.3">
      <c r="A10" s="168"/>
      <c r="B10" s="169"/>
      <c r="C10" s="170"/>
      <c r="D10" s="161"/>
      <c r="E10" s="162"/>
      <c r="F10" s="163"/>
      <c r="G10" s="166"/>
    </row>
    <row r="11" spans="1:7" ht="69" x14ac:dyDescent="0.3">
      <c r="A11" s="168" t="s">
        <v>244</v>
      </c>
      <c r="B11" s="171" t="s">
        <v>245</v>
      </c>
      <c r="C11" s="172" t="s">
        <v>246</v>
      </c>
      <c r="D11" s="161" t="s">
        <v>247</v>
      </c>
      <c r="E11" s="162">
        <f>10*743.485/10000</f>
        <v>0.74348500000000006</v>
      </c>
      <c r="F11" s="163"/>
      <c r="G11" s="162"/>
    </row>
    <row r="12" spans="1:7" x14ac:dyDescent="0.3">
      <c r="A12" s="170"/>
      <c r="B12" s="170"/>
      <c r="C12" s="173"/>
      <c r="D12" s="174"/>
      <c r="E12" s="174"/>
      <c r="F12" s="175"/>
      <c r="G12" s="176"/>
    </row>
    <row r="13" spans="1:7" ht="27.6" x14ac:dyDescent="0.3">
      <c r="A13" s="168" t="s">
        <v>248</v>
      </c>
      <c r="B13" s="171" t="s">
        <v>249</v>
      </c>
      <c r="C13" s="172" t="s">
        <v>250</v>
      </c>
      <c r="D13" s="161"/>
      <c r="E13" s="162"/>
      <c r="F13" s="163"/>
      <c r="G13" s="162"/>
    </row>
    <row r="14" spans="1:7" x14ac:dyDescent="0.3">
      <c r="A14" s="168"/>
      <c r="B14" s="171"/>
      <c r="C14" s="172"/>
      <c r="D14" s="161"/>
      <c r="E14" s="162"/>
      <c r="F14" s="163"/>
      <c r="G14" s="162"/>
    </row>
    <row r="15" spans="1:7" x14ac:dyDescent="0.3">
      <c r="A15" s="168"/>
      <c r="B15" s="171"/>
      <c r="C15" s="172" t="s">
        <v>251</v>
      </c>
      <c r="D15" s="161" t="s">
        <v>252</v>
      </c>
      <c r="E15" s="177">
        <v>5</v>
      </c>
      <c r="F15" s="163"/>
      <c r="G15" s="177"/>
    </row>
    <row r="16" spans="1:7" x14ac:dyDescent="0.3">
      <c r="A16" s="168"/>
      <c r="B16" s="171"/>
      <c r="C16" s="172"/>
      <c r="D16" s="161"/>
      <c r="E16" s="177"/>
      <c r="F16" s="163"/>
      <c r="G16" s="177"/>
    </row>
    <row r="17" spans="1:7" x14ac:dyDescent="0.3">
      <c r="A17" s="168"/>
      <c r="B17" s="171"/>
      <c r="C17" s="172" t="s">
        <v>253</v>
      </c>
      <c r="D17" s="161" t="s">
        <v>252</v>
      </c>
      <c r="E17" s="177">
        <v>2</v>
      </c>
      <c r="F17" s="163"/>
      <c r="G17" s="177"/>
    </row>
    <row r="18" spans="1:7" x14ac:dyDescent="0.3">
      <c r="A18" s="168"/>
      <c r="B18" s="171"/>
      <c r="C18" s="172"/>
      <c r="D18" s="161"/>
      <c r="E18" s="177"/>
      <c r="F18" s="163"/>
      <c r="G18" s="177"/>
    </row>
    <row r="19" spans="1:7" ht="27.6" x14ac:dyDescent="0.3">
      <c r="A19" s="168" t="s">
        <v>254</v>
      </c>
      <c r="B19" s="178" t="s">
        <v>255</v>
      </c>
      <c r="C19" s="172" t="s">
        <v>256</v>
      </c>
      <c r="D19" s="161" t="s">
        <v>257</v>
      </c>
      <c r="E19" s="177">
        <v>1</v>
      </c>
      <c r="F19" s="179" t="s">
        <v>258</v>
      </c>
      <c r="G19" s="180" t="s">
        <v>259</v>
      </c>
    </row>
    <row r="20" spans="1:7" x14ac:dyDescent="0.3">
      <c r="A20" s="168"/>
      <c r="B20" s="171"/>
      <c r="C20" s="172"/>
      <c r="D20" s="161"/>
      <c r="E20" s="177"/>
      <c r="F20" s="163"/>
      <c r="G20" s="177"/>
    </row>
    <row r="21" spans="1:7" ht="27.6" x14ac:dyDescent="0.3">
      <c r="A21" s="168" t="s">
        <v>260</v>
      </c>
      <c r="B21" s="171" t="s">
        <v>261</v>
      </c>
      <c r="C21" s="172" t="s">
        <v>262</v>
      </c>
      <c r="D21" s="181" t="s">
        <v>6</v>
      </c>
      <c r="E21" s="177">
        <v>1</v>
      </c>
      <c r="F21" s="163"/>
      <c r="G21" s="177"/>
    </row>
    <row r="22" spans="1:7" x14ac:dyDescent="0.3">
      <c r="A22" s="168"/>
      <c r="B22" s="171"/>
      <c r="C22" s="172"/>
      <c r="D22" s="161"/>
      <c r="E22" s="177"/>
      <c r="F22" s="163"/>
      <c r="G22" s="177"/>
    </row>
    <row r="23" spans="1:7" ht="27.6" x14ac:dyDescent="0.3">
      <c r="A23" s="182" t="s">
        <v>263</v>
      </c>
      <c r="B23" s="171" t="s">
        <v>264</v>
      </c>
      <c r="C23" s="172" t="s">
        <v>265</v>
      </c>
      <c r="D23" s="161" t="s">
        <v>266</v>
      </c>
      <c r="E23" s="177">
        <v>450</v>
      </c>
      <c r="F23" s="163"/>
      <c r="G23" s="177"/>
    </row>
    <row r="24" spans="1:7" x14ac:dyDescent="0.3">
      <c r="A24" s="168"/>
      <c r="B24" s="171"/>
      <c r="C24" s="172"/>
      <c r="D24" s="161"/>
      <c r="E24" s="177"/>
      <c r="F24" s="163"/>
      <c r="G24" s="177"/>
    </row>
    <row r="25" spans="1:7" ht="27.6" x14ac:dyDescent="0.3">
      <c r="A25" s="182" t="s">
        <v>267</v>
      </c>
      <c r="B25" s="183" t="s">
        <v>268</v>
      </c>
      <c r="C25" s="184" t="s">
        <v>269</v>
      </c>
      <c r="D25" s="181" t="s">
        <v>252</v>
      </c>
      <c r="E25" s="177">
        <v>5</v>
      </c>
      <c r="F25" s="163"/>
      <c r="G25" s="177"/>
    </row>
    <row r="26" spans="1:7" x14ac:dyDescent="0.3">
      <c r="A26" s="182"/>
      <c r="B26" s="183"/>
      <c r="C26" s="184"/>
      <c r="D26" s="181"/>
      <c r="E26" s="185"/>
      <c r="F26" s="163"/>
      <c r="G26" s="185"/>
    </row>
    <row r="27" spans="1:7" ht="27.6" x14ac:dyDescent="0.3">
      <c r="A27" s="182" t="s">
        <v>270</v>
      </c>
      <c r="B27" s="183" t="s">
        <v>271</v>
      </c>
      <c r="C27" s="184" t="s">
        <v>272</v>
      </c>
      <c r="D27" s="181" t="s">
        <v>6</v>
      </c>
      <c r="E27" s="177">
        <v>1</v>
      </c>
      <c r="F27" s="163"/>
      <c r="G27" s="177"/>
    </row>
    <row r="28" spans="1:7" x14ac:dyDescent="0.3">
      <c r="A28" s="182"/>
      <c r="B28" s="183"/>
      <c r="C28" s="186"/>
      <c r="D28" s="181"/>
      <c r="E28" s="185"/>
      <c r="F28" s="163"/>
      <c r="G28" s="187"/>
    </row>
    <row r="29" spans="1:7" ht="41.4" x14ac:dyDescent="0.3">
      <c r="A29" s="182" t="s">
        <v>273</v>
      </c>
      <c r="B29" s="183" t="s">
        <v>274</v>
      </c>
      <c r="C29" s="186" t="s">
        <v>275</v>
      </c>
      <c r="D29" s="181" t="s">
        <v>276</v>
      </c>
      <c r="E29" s="185">
        <v>2500</v>
      </c>
      <c r="F29" s="163"/>
      <c r="G29" s="177"/>
    </row>
    <row r="30" spans="1:7" x14ac:dyDescent="0.3">
      <c r="A30" s="182"/>
      <c r="B30" s="183"/>
      <c r="C30" s="186"/>
      <c r="D30" s="181"/>
      <c r="E30" s="185"/>
      <c r="F30" s="163"/>
      <c r="G30" s="177"/>
    </row>
    <row r="31" spans="1:7" ht="27.6" x14ac:dyDescent="0.3">
      <c r="A31" s="182" t="s">
        <v>277</v>
      </c>
      <c r="B31" s="171" t="s">
        <v>278</v>
      </c>
      <c r="C31" s="188" t="s">
        <v>279</v>
      </c>
      <c r="D31" s="181" t="s">
        <v>8</v>
      </c>
      <c r="E31" s="185">
        <v>20</v>
      </c>
      <c r="F31" s="163"/>
      <c r="G31" s="177"/>
    </row>
    <row r="32" spans="1:7" x14ac:dyDescent="0.3">
      <c r="A32" s="182"/>
      <c r="B32" s="183"/>
      <c r="C32" s="189"/>
      <c r="D32" s="181"/>
      <c r="E32" s="185"/>
      <c r="F32" s="163"/>
      <c r="G32" s="177"/>
    </row>
    <row r="33" spans="1:18" x14ac:dyDescent="0.3">
      <c r="A33" s="182"/>
      <c r="B33" s="190" t="s">
        <v>280</v>
      </c>
      <c r="C33" s="186"/>
      <c r="D33" s="181"/>
      <c r="E33" s="185"/>
      <c r="F33" s="163"/>
      <c r="G33" s="187"/>
    </row>
    <row r="34" spans="1:18" x14ac:dyDescent="0.3">
      <c r="A34" s="191" t="s">
        <v>281</v>
      </c>
      <c r="B34" s="192" t="s">
        <v>282</v>
      </c>
      <c r="C34" s="193" t="s">
        <v>283</v>
      </c>
      <c r="D34" s="181"/>
      <c r="E34" s="185"/>
      <c r="F34" s="163"/>
      <c r="G34" s="187"/>
    </row>
    <row r="35" spans="1:18" x14ac:dyDescent="0.3">
      <c r="A35" s="182"/>
      <c r="B35" s="183" t="s">
        <v>110</v>
      </c>
      <c r="C35" s="193" t="s">
        <v>284</v>
      </c>
      <c r="D35" s="181"/>
      <c r="E35" s="185"/>
      <c r="F35" s="163"/>
      <c r="G35" s="194"/>
    </row>
    <row r="36" spans="1:18" x14ac:dyDescent="0.3">
      <c r="A36" s="182"/>
      <c r="B36" s="183"/>
      <c r="C36" s="193"/>
      <c r="D36" s="181"/>
      <c r="E36" s="185"/>
      <c r="F36" s="163"/>
      <c r="G36" s="187"/>
    </row>
    <row r="37" spans="1:18" ht="69" x14ac:dyDescent="0.3">
      <c r="A37" s="182"/>
      <c r="B37" s="183"/>
      <c r="C37" s="186" t="s">
        <v>285</v>
      </c>
      <c r="D37" s="181"/>
      <c r="E37" s="185"/>
      <c r="F37" s="163"/>
      <c r="G37" s="187"/>
    </row>
    <row r="38" spans="1:18" x14ac:dyDescent="0.3">
      <c r="A38" s="168"/>
      <c r="B38" s="171"/>
      <c r="C38" s="188"/>
      <c r="D38" s="161"/>
      <c r="E38" s="177"/>
      <c r="F38" s="163"/>
      <c r="G38" s="195"/>
    </row>
    <row r="39" spans="1:18" ht="27.6" x14ac:dyDescent="0.3">
      <c r="A39" s="168"/>
      <c r="B39" s="171"/>
      <c r="C39" s="188" t="s">
        <v>286</v>
      </c>
      <c r="D39" s="161"/>
      <c r="E39" s="177"/>
      <c r="F39" s="163"/>
      <c r="G39" s="195"/>
    </row>
    <row r="40" spans="1:18" x14ac:dyDescent="0.3">
      <c r="A40" s="168"/>
      <c r="B40" s="171"/>
      <c r="C40" s="188"/>
      <c r="D40" s="161"/>
      <c r="E40" s="177"/>
      <c r="F40" s="163"/>
      <c r="G40" s="195"/>
    </row>
    <row r="41" spans="1:18" x14ac:dyDescent="0.3">
      <c r="A41" s="168" t="s">
        <v>287</v>
      </c>
      <c r="B41" s="171"/>
      <c r="C41" s="188" t="s">
        <v>288</v>
      </c>
      <c r="D41" s="161" t="s">
        <v>266</v>
      </c>
      <c r="E41" s="196">
        <v>270</v>
      </c>
      <c r="F41" s="163"/>
      <c r="G41" s="197"/>
    </row>
    <row r="42" spans="1:18" x14ac:dyDescent="0.3">
      <c r="A42" s="168"/>
      <c r="B42" s="171"/>
      <c r="C42" s="188"/>
      <c r="D42" s="161"/>
      <c r="E42" s="196"/>
      <c r="F42" s="163"/>
      <c r="G42" s="195"/>
    </row>
    <row r="43" spans="1:18" x14ac:dyDescent="0.3">
      <c r="A43" s="168" t="s">
        <v>289</v>
      </c>
      <c r="B43" s="171"/>
      <c r="C43" s="188" t="s">
        <v>290</v>
      </c>
      <c r="D43" s="161" t="s">
        <v>266</v>
      </c>
      <c r="E43" s="196">
        <v>350</v>
      </c>
      <c r="F43" s="163"/>
      <c r="G43" s="197"/>
      <c r="R43" s="373"/>
    </row>
    <row r="44" spans="1:18" x14ac:dyDescent="0.3">
      <c r="A44" s="168"/>
      <c r="B44" s="171"/>
      <c r="C44" s="188"/>
      <c r="D44" s="161"/>
      <c r="E44" s="177"/>
      <c r="F44" s="163"/>
      <c r="G44" s="195"/>
      <c r="R44" s="374"/>
    </row>
    <row r="45" spans="1:18" x14ac:dyDescent="0.3">
      <c r="A45" s="168" t="s">
        <v>291</v>
      </c>
      <c r="B45" s="171"/>
      <c r="C45" s="188" t="s">
        <v>292</v>
      </c>
      <c r="D45" s="161" t="s">
        <v>266</v>
      </c>
      <c r="E45" s="177">
        <v>6270</v>
      </c>
      <c r="F45" s="163"/>
      <c r="G45" s="197"/>
      <c r="R45" s="374"/>
    </row>
    <row r="46" spans="1:18" x14ac:dyDescent="0.3">
      <c r="A46" s="168"/>
      <c r="B46" s="171"/>
      <c r="C46" s="188"/>
      <c r="D46" s="161"/>
      <c r="E46" s="177"/>
      <c r="F46" s="163"/>
      <c r="G46" s="166"/>
      <c r="R46" s="374"/>
    </row>
    <row r="47" spans="1:18" x14ac:dyDescent="0.3">
      <c r="A47" s="168" t="s">
        <v>293</v>
      </c>
      <c r="B47" s="171"/>
      <c r="C47" s="188" t="s">
        <v>294</v>
      </c>
      <c r="D47" s="161" t="s">
        <v>266</v>
      </c>
      <c r="E47" s="177">
        <v>100</v>
      </c>
      <c r="F47" s="163"/>
      <c r="G47" s="197"/>
      <c r="R47" s="374"/>
    </row>
    <row r="48" spans="1:18" x14ac:dyDescent="0.3">
      <c r="A48" s="168"/>
      <c r="B48" s="171"/>
      <c r="C48" s="188"/>
      <c r="D48" s="161"/>
      <c r="E48" s="177"/>
      <c r="F48" s="163"/>
      <c r="G48" s="166"/>
      <c r="R48" s="374"/>
    </row>
    <row r="49" spans="1:7" x14ac:dyDescent="0.3">
      <c r="A49" s="168"/>
      <c r="B49" s="174"/>
      <c r="C49" s="170"/>
      <c r="D49" s="161"/>
      <c r="E49" s="177"/>
      <c r="F49" s="163"/>
      <c r="G49" s="166"/>
    </row>
    <row r="50" spans="1:7" x14ac:dyDescent="0.3">
      <c r="A50" s="198" t="s">
        <v>295</v>
      </c>
      <c r="B50" s="199"/>
      <c r="C50" s="199"/>
      <c r="D50" s="200"/>
      <c r="E50" s="200"/>
      <c r="F50" s="201"/>
      <c r="G50" s="202"/>
    </row>
    <row r="51" spans="1:7" x14ac:dyDescent="0.3">
      <c r="A51" s="203"/>
      <c r="B51" s="203"/>
      <c r="C51" s="203"/>
      <c r="D51" s="143"/>
      <c r="E51" s="143"/>
      <c r="F51" s="204"/>
    </row>
    <row r="52" spans="1:7" x14ac:dyDescent="0.3">
      <c r="C52" s="147"/>
      <c r="D52" s="147"/>
      <c r="E52" s="147"/>
      <c r="F52" s="147"/>
      <c r="G52" s="147" t="str">
        <f>+G2</f>
        <v xml:space="preserve">CONTRACT NUMBER:  JW14455 </v>
      </c>
    </row>
    <row r="53" spans="1:7" x14ac:dyDescent="0.3">
      <c r="B53" s="143"/>
      <c r="C53" s="147"/>
      <c r="D53" s="147"/>
      <c r="E53" s="147"/>
      <c r="F53" s="147"/>
      <c r="G53" s="147" t="str">
        <f>+G3</f>
        <v>DIEPSLOOT SEWAGE AQUEDUCT:  BILL No 1 (BRIDGE 1)</v>
      </c>
    </row>
    <row r="54" spans="1:7" x14ac:dyDescent="0.3">
      <c r="B54" s="143"/>
      <c r="C54" s="148"/>
      <c r="D54" s="148"/>
      <c r="E54" s="148"/>
      <c r="F54" s="148"/>
      <c r="G54" s="147" t="str">
        <f>+G4</f>
        <v>SECTION 2: SITE CLEARANCE AND EARTHWORKS</v>
      </c>
    </row>
    <row r="55" spans="1:7" x14ac:dyDescent="0.3">
      <c r="A55" s="149" t="s">
        <v>24</v>
      </c>
      <c r="B55" s="149" t="s">
        <v>0</v>
      </c>
      <c r="C55" s="149" t="s">
        <v>9</v>
      </c>
      <c r="D55" s="150" t="s">
        <v>1</v>
      </c>
      <c r="E55" s="151" t="s">
        <v>2</v>
      </c>
      <c r="F55" s="152" t="s">
        <v>25</v>
      </c>
      <c r="G55" s="153" t="s">
        <v>183</v>
      </c>
    </row>
    <row r="56" spans="1:7" x14ac:dyDescent="0.3">
      <c r="A56" s="154" t="s">
        <v>3</v>
      </c>
      <c r="B56" s="154" t="s">
        <v>184</v>
      </c>
      <c r="C56" s="154"/>
      <c r="D56" s="155"/>
      <c r="E56" s="156"/>
      <c r="F56" s="157"/>
      <c r="G56" s="158"/>
    </row>
    <row r="57" spans="1:7" x14ac:dyDescent="0.3">
      <c r="A57" s="198" t="s">
        <v>296</v>
      </c>
      <c r="B57" s="199"/>
      <c r="C57" s="199"/>
      <c r="D57" s="199"/>
      <c r="E57" s="199"/>
      <c r="F57" s="205"/>
      <c r="G57" s="202"/>
    </row>
    <row r="58" spans="1:7" ht="27.6" x14ac:dyDescent="0.3">
      <c r="A58" s="168"/>
      <c r="B58" s="171" t="s">
        <v>297</v>
      </c>
      <c r="C58" s="188" t="s">
        <v>298</v>
      </c>
      <c r="D58" s="161"/>
      <c r="E58" s="162"/>
      <c r="F58" s="163"/>
      <c r="G58" s="195"/>
    </row>
    <row r="59" spans="1:7" x14ac:dyDescent="0.3">
      <c r="A59" s="206"/>
      <c r="B59" s="206"/>
      <c r="C59" s="206"/>
      <c r="D59" s="206"/>
      <c r="E59" s="206"/>
      <c r="F59" s="206"/>
      <c r="G59" s="207"/>
    </row>
    <row r="60" spans="1:7" x14ac:dyDescent="0.3">
      <c r="A60" s="168" t="s">
        <v>299</v>
      </c>
      <c r="B60" s="174"/>
      <c r="C60" s="208" t="s">
        <v>300</v>
      </c>
      <c r="D60" s="161" t="s">
        <v>266</v>
      </c>
      <c r="E60" s="177">
        <f>0.3*4019</f>
        <v>1205.7</v>
      </c>
      <c r="F60" s="163"/>
      <c r="G60" s="197"/>
    </row>
    <row r="61" spans="1:7" x14ac:dyDescent="0.3">
      <c r="A61" s="168"/>
      <c r="B61" s="174"/>
      <c r="C61" s="209"/>
      <c r="D61" s="161"/>
      <c r="E61" s="162"/>
      <c r="F61" s="163"/>
      <c r="G61" s="166"/>
    </row>
    <row r="62" spans="1:7" ht="28.2" x14ac:dyDescent="0.3">
      <c r="A62" s="168" t="s">
        <v>301</v>
      </c>
      <c r="B62" s="174"/>
      <c r="C62" s="209" t="s">
        <v>302</v>
      </c>
      <c r="D62" s="161" t="s">
        <v>266</v>
      </c>
      <c r="E62" s="177">
        <f>0.7*4019</f>
        <v>2813.2999999999997</v>
      </c>
      <c r="F62" s="163"/>
      <c r="G62" s="197"/>
    </row>
    <row r="63" spans="1:7" ht="27.6" x14ac:dyDescent="0.3">
      <c r="A63" s="210"/>
      <c r="B63" s="192" t="s">
        <v>303</v>
      </c>
      <c r="C63" s="211" t="s">
        <v>304</v>
      </c>
      <c r="D63" s="175"/>
      <c r="E63" s="175"/>
      <c r="F63" s="212"/>
      <c r="G63" s="213"/>
    </row>
    <row r="64" spans="1:7" x14ac:dyDescent="0.3">
      <c r="A64" s="214"/>
      <c r="B64" s="214"/>
      <c r="C64" s="214"/>
      <c r="D64" s="143"/>
      <c r="E64" s="176"/>
      <c r="F64" s="212"/>
      <c r="G64" s="166"/>
    </row>
    <row r="65" spans="1:7" ht="55.2" x14ac:dyDescent="0.3">
      <c r="A65" s="168" t="s">
        <v>305</v>
      </c>
      <c r="B65" s="178" t="s">
        <v>297</v>
      </c>
      <c r="C65" s="188" t="s">
        <v>306</v>
      </c>
      <c r="D65" s="161" t="s">
        <v>266</v>
      </c>
      <c r="E65" s="177">
        <f>743*0.1*3.8</f>
        <v>282.33999999999997</v>
      </c>
      <c r="F65" s="163"/>
      <c r="G65" s="197"/>
    </row>
    <row r="66" spans="1:7" x14ac:dyDescent="0.3">
      <c r="A66" s="168"/>
      <c r="B66" s="171"/>
      <c r="C66" s="188"/>
      <c r="D66" s="161"/>
      <c r="E66" s="177"/>
      <c r="F66" s="163"/>
      <c r="G66" s="166"/>
    </row>
    <row r="67" spans="1:7" x14ac:dyDescent="0.3">
      <c r="A67" s="215" t="s">
        <v>307</v>
      </c>
      <c r="B67" s="178" t="s">
        <v>308</v>
      </c>
      <c r="C67" s="165" t="s">
        <v>309</v>
      </c>
      <c r="D67" s="161"/>
      <c r="E67" s="162"/>
      <c r="F67" s="163"/>
      <c r="G67" s="166"/>
    </row>
    <row r="68" spans="1:7" x14ac:dyDescent="0.3">
      <c r="A68" s="168"/>
      <c r="B68" s="174"/>
      <c r="C68" s="170"/>
      <c r="D68" s="161"/>
      <c r="E68" s="162"/>
      <c r="F68" s="163"/>
      <c r="G68" s="166"/>
    </row>
    <row r="69" spans="1:7" ht="27.6" x14ac:dyDescent="0.3">
      <c r="A69" s="168"/>
      <c r="B69" s="171" t="s">
        <v>310</v>
      </c>
      <c r="C69" s="188" t="s">
        <v>311</v>
      </c>
      <c r="D69" s="161"/>
      <c r="E69" s="162"/>
      <c r="F69" s="163"/>
      <c r="G69" s="166"/>
    </row>
    <row r="70" spans="1:7" x14ac:dyDescent="0.3">
      <c r="A70" s="168"/>
      <c r="B70" s="171"/>
      <c r="C70" s="188"/>
      <c r="D70" s="161"/>
      <c r="E70" s="162"/>
      <c r="F70" s="163"/>
      <c r="G70" s="166"/>
    </row>
    <row r="71" spans="1:7" x14ac:dyDescent="0.3">
      <c r="A71" s="168" t="s">
        <v>312</v>
      </c>
      <c r="B71" s="171"/>
      <c r="C71" s="188" t="s">
        <v>313</v>
      </c>
      <c r="D71" s="161" t="s">
        <v>266</v>
      </c>
      <c r="E71" s="177">
        <v>50</v>
      </c>
      <c r="F71" s="163"/>
      <c r="G71" s="197"/>
    </row>
    <row r="72" spans="1:7" x14ac:dyDescent="0.3">
      <c r="A72" s="168"/>
      <c r="B72" s="171"/>
      <c r="C72" s="188"/>
      <c r="D72" s="161"/>
      <c r="E72" s="177"/>
      <c r="F72" s="163"/>
      <c r="G72" s="166"/>
    </row>
    <row r="73" spans="1:7" ht="28.2" x14ac:dyDescent="0.3">
      <c r="A73" s="168" t="s">
        <v>314</v>
      </c>
      <c r="B73" s="174"/>
      <c r="C73" s="209" t="s">
        <v>315</v>
      </c>
      <c r="D73" s="161" t="s">
        <v>266</v>
      </c>
      <c r="E73" s="177">
        <v>10</v>
      </c>
      <c r="F73" s="163"/>
      <c r="G73" s="166"/>
    </row>
    <row r="74" spans="1:7" x14ac:dyDescent="0.3">
      <c r="A74" s="168"/>
      <c r="B74" s="174"/>
      <c r="C74" s="209"/>
      <c r="D74" s="161"/>
      <c r="E74" s="177"/>
      <c r="F74" s="163"/>
      <c r="G74" s="166"/>
    </row>
    <row r="75" spans="1:7" ht="55.2" x14ac:dyDescent="0.3">
      <c r="A75" s="168" t="s">
        <v>316</v>
      </c>
      <c r="B75" s="171"/>
      <c r="C75" s="188" t="s">
        <v>317</v>
      </c>
      <c r="D75" s="161" t="s">
        <v>266</v>
      </c>
      <c r="E75" s="177">
        <v>1500</v>
      </c>
      <c r="F75" s="163"/>
      <c r="G75" s="197"/>
    </row>
    <row r="76" spans="1:7" x14ac:dyDescent="0.3">
      <c r="A76" s="168"/>
      <c r="B76" s="216" t="s">
        <v>280</v>
      </c>
      <c r="C76" s="188"/>
      <c r="D76" s="161"/>
      <c r="E76" s="177"/>
      <c r="F76" s="163"/>
      <c r="G76" s="166"/>
    </row>
    <row r="77" spans="1:7" x14ac:dyDescent="0.3">
      <c r="A77" s="211">
        <v>2.2999999999999998</v>
      </c>
      <c r="B77" s="192" t="s">
        <v>318</v>
      </c>
      <c r="C77" s="193" t="s">
        <v>319</v>
      </c>
      <c r="D77" s="181"/>
      <c r="E77" s="185"/>
      <c r="F77" s="163"/>
      <c r="G77" s="213"/>
    </row>
    <row r="78" spans="1:7" x14ac:dyDescent="0.3">
      <c r="A78" s="217"/>
      <c r="B78" s="218"/>
      <c r="C78" s="219"/>
      <c r="D78" s="161"/>
      <c r="E78" s="177"/>
      <c r="F78" s="163"/>
      <c r="G78" s="166"/>
    </row>
    <row r="79" spans="1:7" ht="55.2" x14ac:dyDescent="0.3">
      <c r="A79" s="168" t="s">
        <v>320</v>
      </c>
      <c r="B79" s="171" t="s">
        <v>297</v>
      </c>
      <c r="C79" s="220" t="s">
        <v>321</v>
      </c>
      <c r="D79" s="161" t="s">
        <v>266</v>
      </c>
      <c r="E79" s="177">
        <v>30</v>
      </c>
      <c r="F79" s="163"/>
      <c r="G79" s="177"/>
    </row>
    <row r="80" spans="1:7" x14ac:dyDescent="0.3">
      <c r="A80" s="168"/>
      <c r="B80" s="171"/>
      <c r="C80" s="188"/>
      <c r="D80" s="161"/>
      <c r="E80" s="177"/>
      <c r="F80" s="163"/>
      <c r="G80" s="177"/>
    </row>
    <row r="81" spans="1:7" x14ac:dyDescent="0.3">
      <c r="A81" s="168" t="s">
        <v>322</v>
      </c>
      <c r="B81" s="171" t="s">
        <v>323</v>
      </c>
      <c r="C81" s="220" t="s">
        <v>324</v>
      </c>
      <c r="D81" s="161" t="s">
        <v>325</v>
      </c>
      <c r="E81" s="177">
        <v>1</v>
      </c>
      <c r="F81" s="163"/>
      <c r="G81" s="177"/>
    </row>
    <row r="82" spans="1:7" x14ac:dyDescent="0.3">
      <c r="A82" s="168"/>
      <c r="B82" s="171"/>
      <c r="C82" s="188"/>
      <c r="D82" s="161"/>
      <c r="E82" s="177"/>
      <c r="F82" s="163"/>
      <c r="G82" s="166"/>
    </row>
    <row r="83" spans="1:7" x14ac:dyDescent="0.3">
      <c r="A83" s="168"/>
      <c r="B83" s="171"/>
      <c r="C83" s="188"/>
      <c r="D83" s="161"/>
      <c r="E83" s="177"/>
      <c r="F83" s="163"/>
      <c r="G83" s="166"/>
    </row>
    <row r="84" spans="1:7" x14ac:dyDescent="0.3">
      <c r="A84" s="168"/>
      <c r="B84" s="171"/>
      <c r="C84" s="188"/>
      <c r="D84" s="161"/>
      <c r="E84" s="177"/>
      <c r="F84" s="163"/>
      <c r="G84" s="195"/>
    </row>
    <row r="85" spans="1:7" x14ac:dyDescent="0.3">
      <c r="A85" s="168"/>
      <c r="B85" s="171"/>
      <c r="C85" s="188"/>
      <c r="D85" s="161"/>
      <c r="E85" s="177"/>
      <c r="F85" s="163"/>
      <c r="G85" s="195"/>
    </row>
    <row r="86" spans="1:7" x14ac:dyDescent="0.3">
      <c r="A86" s="168"/>
      <c r="B86" s="171"/>
      <c r="C86" s="188"/>
      <c r="D86" s="161"/>
      <c r="E86" s="177"/>
      <c r="F86" s="163"/>
      <c r="G86" s="195"/>
    </row>
    <row r="87" spans="1:7" x14ac:dyDescent="0.3">
      <c r="A87" s="168"/>
      <c r="B87" s="171"/>
      <c r="C87" s="188"/>
      <c r="D87" s="161"/>
      <c r="E87" s="177"/>
      <c r="F87" s="163"/>
      <c r="G87" s="195"/>
    </row>
    <row r="88" spans="1:7" x14ac:dyDescent="0.3">
      <c r="A88" s="168"/>
      <c r="B88" s="171"/>
      <c r="C88" s="188"/>
      <c r="D88" s="161"/>
      <c r="E88" s="177"/>
      <c r="F88" s="163"/>
      <c r="G88" s="195"/>
    </row>
    <row r="89" spans="1:7" x14ac:dyDescent="0.3">
      <c r="A89" s="168"/>
      <c r="B89" s="171"/>
      <c r="C89" s="188"/>
      <c r="D89" s="161"/>
      <c r="E89" s="177"/>
      <c r="F89" s="163"/>
      <c r="G89" s="195"/>
    </row>
    <row r="90" spans="1:7" x14ac:dyDescent="0.3">
      <c r="A90" s="168"/>
      <c r="B90" s="171"/>
      <c r="C90" s="188"/>
      <c r="D90" s="161"/>
      <c r="E90" s="177"/>
      <c r="F90" s="163"/>
      <c r="G90" s="195"/>
    </row>
    <row r="91" spans="1:7" x14ac:dyDescent="0.3">
      <c r="A91" s="168"/>
      <c r="B91" s="171"/>
      <c r="C91" s="188"/>
      <c r="D91" s="161"/>
      <c r="E91" s="177"/>
      <c r="F91" s="163"/>
      <c r="G91" s="195"/>
    </row>
    <row r="92" spans="1:7" x14ac:dyDescent="0.3">
      <c r="A92" s="168"/>
      <c r="B92" s="171"/>
      <c r="C92" s="188"/>
      <c r="D92" s="161"/>
      <c r="E92" s="177"/>
      <c r="F92" s="163"/>
      <c r="G92" s="195"/>
    </row>
    <row r="93" spans="1:7" x14ac:dyDescent="0.3">
      <c r="A93" s="168"/>
      <c r="B93" s="171"/>
      <c r="C93" s="188"/>
      <c r="D93" s="161"/>
      <c r="E93" s="177"/>
      <c r="F93" s="163"/>
      <c r="G93" s="195"/>
    </row>
    <row r="94" spans="1:7" x14ac:dyDescent="0.3">
      <c r="A94" s="168"/>
      <c r="B94" s="171"/>
      <c r="C94" s="188"/>
      <c r="D94" s="161"/>
      <c r="E94" s="177"/>
      <c r="F94" s="163"/>
      <c r="G94" s="195"/>
    </row>
    <row r="95" spans="1:7" x14ac:dyDescent="0.3">
      <c r="A95" s="168"/>
      <c r="B95" s="171"/>
      <c r="C95" s="188"/>
      <c r="D95" s="161"/>
      <c r="E95" s="177"/>
      <c r="F95" s="163"/>
      <c r="G95" s="195"/>
    </row>
    <row r="96" spans="1:7" x14ac:dyDescent="0.3">
      <c r="A96" s="168"/>
      <c r="B96" s="171"/>
      <c r="C96" s="188"/>
      <c r="D96" s="161"/>
      <c r="E96" s="177"/>
      <c r="F96" s="163"/>
      <c r="G96" s="195"/>
    </row>
    <row r="97" spans="1:7" x14ac:dyDescent="0.3">
      <c r="A97" s="168"/>
      <c r="B97" s="171"/>
      <c r="C97" s="188"/>
      <c r="D97" s="161"/>
      <c r="E97" s="177"/>
      <c r="F97" s="163"/>
      <c r="G97" s="195"/>
    </row>
    <row r="98" spans="1:7" x14ac:dyDescent="0.3">
      <c r="A98" s="168"/>
      <c r="B98" s="171"/>
      <c r="C98" s="188"/>
      <c r="D98" s="161"/>
      <c r="E98" s="177"/>
      <c r="F98" s="163"/>
      <c r="G98" s="195"/>
    </row>
    <row r="99" spans="1:7" x14ac:dyDescent="0.3">
      <c r="A99" s="168"/>
      <c r="B99" s="171"/>
      <c r="C99" s="188"/>
      <c r="D99" s="161"/>
      <c r="E99" s="177"/>
      <c r="F99" s="163"/>
      <c r="G99" s="195"/>
    </row>
    <row r="100" spans="1:7" x14ac:dyDescent="0.3">
      <c r="A100" s="168"/>
      <c r="B100" s="171"/>
      <c r="C100" s="188"/>
      <c r="D100" s="161"/>
      <c r="E100" s="177"/>
      <c r="F100" s="163"/>
      <c r="G100" s="195"/>
    </row>
    <row r="101" spans="1:7" x14ac:dyDescent="0.3">
      <c r="A101" s="168"/>
      <c r="B101" s="171"/>
      <c r="C101" s="188"/>
      <c r="D101" s="161"/>
      <c r="E101" s="177"/>
      <c r="F101" s="163"/>
      <c r="G101" s="195"/>
    </row>
    <row r="102" spans="1:7" x14ac:dyDescent="0.3">
      <c r="A102" s="168"/>
      <c r="B102" s="171"/>
      <c r="C102" s="188"/>
      <c r="D102" s="161"/>
      <c r="E102" s="162"/>
      <c r="F102" s="163"/>
      <c r="G102" s="195"/>
    </row>
    <row r="103" spans="1:7" x14ac:dyDescent="0.3">
      <c r="A103" s="168"/>
      <c r="B103" s="171"/>
      <c r="C103" s="209"/>
      <c r="D103" s="161"/>
      <c r="E103" s="162"/>
      <c r="F103" s="163"/>
      <c r="G103" s="195"/>
    </row>
    <row r="104" spans="1:7" x14ac:dyDescent="0.3">
      <c r="A104" s="198" t="s">
        <v>326</v>
      </c>
      <c r="B104" s="199"/>
      <c r="C104" s="199"/>
      <c r="D104" s="200"/>
      <c r="E104" s="200"/>
      <c r="F104" s="201"/>
      <c r="G104" s="202"/>
    </row>
    <row r="105" spans="1:7" x14ac:dyDescent="0.3">
      <c r="B105" s="143"/>
      <c r="C105" s="144"/>
      <c r="D105" s="145"/>
      <c r="E105" s="145"/>
      <c r="F105" s="146"/>
    </row>
    <row r="106" spans="1:7" x14ac:dyDescent="0.3">
      <c r="B106" s="143"/>
      <c r="C106" s="147"/>
      <c r="D106" s="147"/>
      <c r="E106" s="147"/>
      <c r="F106" s="147"/>
      <c r="G106" s="147" t="str">
        <f>+G52</f>
        <v xml:space="preserve">CONTRACT NUMBER:  JW14455 </v>
      </c>
    </row>
    <row r="107" spans="1:7" x14ac:dyDescent="0.3">
      <c r="B107" s="143"/>
      <c r="C107" s="147"/>
      <c r="D107" s="147"/>
      <c r="E107" s="147"/>
      <c r="F107" s="147"/>
      <c r="G107" s="147" t="str">
        <f>+G53</f>
        <v>DIEPSLOOT SEWAGE AQUEDUCT:  BILL No 1 (BRIDGE 1)</v>
      </c>
    </row>
    <row r="108" spans="1:7" x14ac:dyDescent="0.3">
      <c r="B108" s="143"/>
      <c r="D108" s="148"/>
      <c r="E108" s="148"/>
      <c r="F108" s="148"/>
      <c r="G108" s="148" t="s">
        <v>327</v>
      </c>
    </row>
    <row r="109" spans="1:7" x14ac:dyDescent="0.3">
      <c r="A109" s="149" t="s">
        <v>24</v>
      </c>
      <c r="B109" s="149" t="s">
        <v>0</v>
      </c>
      <c r="C109" s="149" t="s">
        <v>9</v>
      </c>
      <c r="D109" s="150" t="s">
        <v>1</v>
      </c>
      <c r="E109" s="151" t="s">
        <v>2</v>
      </c>
      <c r="F109" s="152" t="s">
        <v>25</v>
      </c>
      <c r="G109" s="153" t="s">
        <v>183</v>
      </c>
    </row>
    <row r="110" spans="1:7" x14ac:dyDescent="0.3">
      <c r="A110" s="154" t="s">
        <v>3</v>
      </c>
      <c r="B110" s="154" t="s">
        <v>184</v>
      </c>
      <c r="C110" s="154"/>
      <c r="D110" s="155"/>
      <c r="E110" s="156"/>
      <c r="F110" s="157"/>
      <c r="G110" s="158"/>
    </row>
    <row r="111" spans="1:7" ht="28.2" x14ac:dyDescent="0.3">
      <c r="A111" s="159" t="s">
        <v>328</v>
      </c>
      <c r="B111" s="160" t="s">
        <v>329</v>
      </c>
      <c r="C111" s="159" t="s">
        <v>327</v>
      </c>
      <c r="D111" s="161"/>
      <c r="E111" s="162"/>
      <c r="F111" s="163"/>
      <c r="G111" s="164"/>
    </row>
    <row r="112" spans="1:7" x14ac:dyDescent="0.3">
      <c r="A112" s="165"/>
      <c r="B112" s="160"/>
      <c r="C112" s="165"/>
      <c r="D112" s="161"/>
      <c r="E112" s="162"/>
      <c r="F112" s="163"/>
      <c r="G112" s="195"/>
    </row>
    <row r="113" spans="1:7" x14ac:dyDescent="0.3">
      <c r="A113" s="167">
        <v>3.1</v>
      </c>
      <c r="B113" s="160"/>
      <c r="C113" s="165" t="s">
        <v>330</v>
      </c>
      <c r="D113" s="161"/>
      <c r="E113" s="162"/>
      <c r="F113" s="163"/>
      <c r="G113" s="195"/>
    </row>
    <row r="114" spans="1:7" x14ac:dyDescent="0.3">
      <c r="A114" s="168"/>
      <c r="B114" s="160"/>
      <c r="C114" s="165"/>
      <c r="D114" s="161"/>
      <c r="E114" s="162"/>
      <c r="F114" s="163"/>
      <c r="G114" s="195"/>
    </row>
    <row r="115" spans="1:7" x14ac:dyDescent="0.3">
      <c r="A115" s="168"/>
      <c r="B115" s="221" t="s">
        <v>245</v>
      </c>
      <c r="C115" s="188" t="s">
        <v>331</v>
      </c>
      <c r="D115" s="161"/>
      <c r="E115" s="162"/>
      <c r="F115" s="163"/>
      <c r="G115" s="195"/>
    </row>
    <row r="116" spans="1:7" x14ac:dyDescent="0.3">
      <c r="A116" s="168"/>
      <c r="B116" s="221"/>
      <c r="C116" s="188"/>
      <c r="D116" s="161"/>
      <c r="E116" s="162"/>
      <c r="F116" s="163"/>
      <c r="G116" s="195"/>
    </row>
    <row r="117" spans="1:7" x14ac:dyDescent="0.3">
      <c r="A117" s="168" t="s">
        <v>332</v>
      </c>
      <c r="B117" s="160"/>
      <c r="C117" s="222" t="s">
        <v>333</v>
      </c>
      <c r="D117" s="161" t="s">
        <v>266</v>
      </c>
      <c r="E117" s="177">
        <v>100</v>
      </c>
      <c r="F117" s="163"/>
      <c r="G117" s="177"/>
    </row>
    <row r="118" spans="1:7" x14ac:dyDescent="0.3">
      <c r="A118" s="168"/>
      <c r="B118" s="160"/>
      <c r="C118" s="222"/>
      <c r="D118" s="161"/>
      <c r="E118" s="162"/>
      <c r="F118" s="163"/>
      <c r="G118" s="162"/>
    </row>
    <row r="119" spans="1:7" x14ac:dyDescent="0.3">
      <c r="A119" s="168" t="s">
        <v>334</v>
      </c>
      <c r="B119" s="176"/>
      <c r="C119" s="173" t="s">
        <v>335</v>
      </c>
      <c r="D119" s="161" t="s">
        <v>266</v>
      </c>
      <c r="E119" s="177">
        <v>100</v>
      </c>
      <c r="F119" s="163"/>
      <c r="G119" s="177"/>
    </row>
    <row r="120" spans="1:7" x14ac:dyDescent="0.3">
      <c r="A120" s="168"/>
      <c r="B120" s="174"/>
      <c r="C120" s="170"/>
      <c r="D120" s="161"/>
      <c r="E120" s="162"/>
      <c r="F120" s="163"/>
      <c r="G120" s="195"/>
    </row>
    <row r="121" spans="1:7" x14ac:dyDescent="0.3">
      <c r="A121" s="168"/>
      <c r="B121" s="174" t="s">
        <v>249</v>
      </c>
      <c r="C121" s="209" t="s">
        <v>336</v>
      </c>
      <c r="D121" s="161"/>
      <c r="E121" s="162"/>
      <c r="F121" s="163"/>
      <c r="G121" s="195"/>
    </row>
    <row r="122" spans="1:7" x14ac:dyDescent="0.3">
      <c r="A122" s="168"/>
      <c r="B122" s="174"/>
      <c r="C122" s="209"/>
      <c r="D122" s="161"/>
      <c r="E122" s="162"/>
      <c r="F122" s="163"/>
      <c r="G122" s="195"/>
    </row>
    <row r="123" spans="1:7" x14ac:dyDescent="0.3">
      <c r="A123" s="168"/>
      <c r="B123" s="174" t="s">
        <v>337</v>
      </c>
      <c r="C123" s="209" t="s">
        <v>338</v>
      </c>
      <c r="D123" s="161"/>
      <c r="E123" s="162"/>
      <c r="F123" s="163"/>
      <c r="G123" s="195"/>
    </row>
    <row r="124" spans="1:7" x14ac:dyDescent="0.3">
      <c r="A124" s="168"/>
      <c r="B124" s="174"/>
      <c r="C124" s="209"/>
      <c r="D124" s="161"/>
      <c r="E124" s="162"/>
      <c r="F124" s="163"/>
      <c r="G124" s="195"/>
    </row>
    <row r="125" spans="1:7" x14ac:dyDescent="0.3">
      <c r="A125" s="168" t="s">
        <v>339</v>
      </c>
      <c r="B125" s="174"/>
      <c r="C125" s="209" t="s">
        <v>333</v>
      </c>
      <c r="D125" s="161" t="s">
        <v>266</v>
      </c>
      <c r="E125" s="177">
        <v>50</v>
      </c>
      <c r="F125" s="163"/>
      <c r="G125" s="177"/>
    </row>
    <row r="126" spans="1:7" x14ac:dyDescent="0.3">
      <c r="A126" s="168"/>
      <c r="B126" s="174"/>
      <c r="C126" s="209"/>
      <c r="D126" s="161"/>
      <c r="E126" s="177"/>
      <c r="F126" s="163"/>
      <c r="G126" s="162"/>
    </row>
    <row r="127" spans="1:7" x14ac:dyDescent="0.3">
      <c r="A127" s="168"/>
      <c r="B127" s="174"/>
      <c r="C127" s="170" t="s">
        <v>335</v>
      </c>
      <c r="D127" s="161" t="s">
        <v>266</v>
      </c>
      <c r="E127" s="177">
        <v>50</v>
      </c>
      <c r="F127" s="163"/>
      <c r="G127" s="177"/>
    </row>
    <row r="128" spans="1:7" x14ac:dyDescent="0.3">
      <c r="A128" s="168"/>
      <c r="B128" s="174"/>
      <c r="C128" s="209"/>
      <c r="D128" s="161"/>
      <c r="E128" s="177"/>
      <c r="F128" s="163"/>
      <c r="G128" s="195"/>
    </row>
    <row r="129" spans="1:7" x14ac:dyDescent="0.3">
      <c r="A129" s="168"/>
      <c r="B129" s="174" t="s">
        <v>340</v>
      </c>
      <c r="C129" s="209" t="s">
        <v>341</v>
      </c>
      <c r="D129" s="161"/>
      <c r="E129" s="162"/>
      <c r="F129" s="163"/>
      <c r="G129" s="195"/>
    </row>
    <row r="130" spans="1:7" x14ac:dyDescent="0.3">
      <c r="A130" s="168"/>
      <c r="B130" s="174"/>
      <c r="C130" s="209"/>
      <c r="D130" s="161"/>
      <c r="E130" s="162"/>
      <c r="F130" s="163"/>
      <c r="G130" s="195"/>
    </row>
    <row r="131" spans="1:7" x14ac:dyDescent="0.3">
      <c r="A131" s="168" t="s">
        <v>342</v>
      </c>
      <c r="B131" s="174"/>
      <c r="C131" s="223" t="s">
        <v>333</v>
      </c>
      <c r="D131" s="161" t="s">
        <v>266</v>
      </c>
      <c r="E131" s="177">
        <v>1830</v>
      </c>
      <c r="F131" s="163"/>
      <c r="G131" s="177"/>
    </row>
    <row r="132" spans="1:7" x14ac:dyDescent="0.3">
      <c r="A132" s="168"/>
      <c r="B132" s="174"/>
      <c r="C132" s="223"/>
      <c r="D132" s="161"/>
      <c r="E132" s="177"/>
      <c r="F132" s="163"/>
      <c r="G132" s="177"/>
    </row>
    <row r="133" spans="1:7" x14ac:dyDescent="0.3">
      <c r="A133" s="168"/>
      <c r="B133" s="174"/>
      <c r="C133" s="173" t="s">
        <v>335</v>
      </c>
      <c r="D133" s="161" t="s">
        <v>266</v>
      </c>
      <c r="E133" s="177">
        <v>2060</v>
      </c>
      <c r="F133" s="163"/>
      <c r="G133" s="177"/>
    </row>
    <row r="134" spans="1:7" x14ac:dyDescent="0.3">
      <c r="A134" s="168"/>
      <c r="B134" s="174"/>
      <c r="C134" s="209"/>
      <c r="D134" s="161"/>
      <c r="E134" s="162"/>
      <c r="F134" s="163"/>
      <c r="G134" s="195"/>
    </row>
    <row r="135" spans="1:7" x14ac:dyDescent="0.3">
      <c r="A135" s="165" t="s">
        <v>343</v>
      </c>
      <c r="B135" s="224" t="s">
        <v>344</v>
      </c>
      <c r="C135" s="165" t="s">
        <v>345</v>
      </c>
      <c r="D135" s="161"/>
      <c r="E135" s="162"/>
      <c r="F135" s="163"/>
      <c r="G135" s="195"/>
    </row>
    <row r="136" spans="1:7" x14ac:dyDescent="0.3">
      <c r="A136" s="168"/>
      <c r="B136" s="174"/>
      <c r="C136" s="170"/>
      <c r="D136" s="161"/>
      <c r="E136" s="162"/>
      <c r="F136" s="163"/>
      <c r="G136" s="195"/>
    </row>
    <row r="137" spans="1:7" ht="28.2" x14ac:dyDescent="0.3">
      <c r="A137" s="168"/>
      <c r="B137" s="225" t="s">
        <v>346</v>
      </c>
      <c r="C137" s="209" t="s">
        <v>347</v>
      </c>
      <c r="D137" s="161"/>
      <c r="E137" s="162"/>
      <c r="F137" s="163"/>
      <c r="G137" s="195"/>
    </row>
    <row r="138" spans="1:7" x14ac:dyDescent="0.3">
      <c r="A138" s="168"/>
      <c r="B138" s="225"/>
      <c r="C138" s="209"/>
      <c r="D138" s="161"/>
      <c r="E138" s="162"/>
      <c r="F138" s="163"/>
      <c r="G138" s="195"/>
    </row>
    <row r="139" spans="1:7" x14ac:dyDescent="0.3">
      <c r="A139" s="168" t="s">
        <v>348</v>
      </c>
      <c r="B139" s="226"/>
      <c r="C139" s="170" t="s">
        <v>349</v>
      </c>
      <c r="D139" s="161" t="s">
        <v>8</v>
      </c>
      <c r="E139" s="177">
        <v>745</v>
      </c>
      <c r="F139" s="163"/>
      <c r="G139" s="197"/>
    </row>
    <row r="140" spans="1:7" x14ac:dyDescent="0.3">
      <c r="A140" s="168"/>
      <c r="B140" s="226"/>
      <c r="C140" s="170"/>
      <c r="D140" s="161"/>
      <c r="E140" s="162"/>
      <c r="F140" s="163"/>
      <c r="G140" s="195"/>
    </row>
    <row r="141" spans="1:7" ht="41.4" x14ac:dyDescent="0.3">
      <c r="A141" s="168" t="s">
        <v>350</v>
      </c>
      <c r="B141" s="183" t="s">
        <v>245</v>
      </c>
      <c r="C141" s="172" t="s">
        <v>351</v>
      </c>
      <c r="D141" s="161" t="s">
        <v>8</v>
      </c>
      <c r="E141" s="177">
        <v>270</v>
      </c>
      <c r="F141" s="163"/>
      <c r="G141" s="177"/>
    </row>
    <row r="142" spans="1:7" x14ac:dyDescent="0.3">
      <c r="A142" s="168"/>
      <c r="B142" s="226"/>
      <c r="C142" s="170"/>
      <c r="D142" s="161"/>
      <c r="E142" s="177"/>
      <c r="F142" s="163"/>
      <c r="G142" s="195"/>
    </row>
    <row r="143" spans="1:7" x14ac:dyDescent="0.3">
      <c r="A143" s="168"/>
      <c r="B143" s="225" t="s">
        <v>352</v>
      </c>
      <c r="C143" s="168" t="s">
        <v>353</v>
      </c>
      <c r="D143" s="161"/>
      <c r="E143" s="177"/>
      <c r="F143" s="163"/>
      <c r="G143" s="195"/>
    </row>
    <row r="144" spans="1:7" x14ac:dyDescent="0.3">
      <c r="A144" s="168"/>
      <c r="B144" s="183"/>
      <c r="C144" s="168"/>
      <c r="D144" s="161"/>
      <c r="E144" s="177"/>
      <c r="F144" s="163"/>
      <c r="G144" s="195"/>
    </row>
    <row r="145" spans="1:7" ht="27.6" x14ac:dyDescent="0.3">
      <c r="A145" s="168" t="s">
        <v>354</v>
      </c>
      <c r="B145" s="183"/>
      <c r="C145" s="188" t="s">
        <v>355</v>
      </c>
      <c r="D145" s="161" t="s">
        <v>252</v>
      </c>
      <c r="E145" s="177">
        <v>5</v>
      </c>
      <c r="F145" s="227"/>
      <c r="G145" s="197"/>
    </row>
    <row r="146" spans="1:7" x14ac:dyDescent="0.3">
      <c r="A146" s="168"/>
      <c r="B146" s="183"/>
      <c r="C146" s="168"/>
      <c r="D146" s="161"/>
      <c r="E146" s="177"/>
      <c r="F146" s="227"/>
      <c r="G146" s="195"/>
    </row>
    <row r="147" spans="1:7" ht="27.6" x14ac:dyDescent="0.3">
      <c r="A147" s="168" t="s">
        <v>356</v>
      </c>
      <c r="B147" s="183"/>
      <c r="C147" s="188" t="s">
        <v>357</v>
      </c>
      <c r="D147" s="161" t="s">
        <v>252</v>
      </c>
      <c r="E147" s="177">
        <v>3</v>
      </c>
      <c r="F147" s="227"/>
      <c r="G147" s="195"/>
    </row>
    <row r="148" spans="1:7" x14ac:dyDescent="0.3">
      <c r="A148" s="168"/>
      <c r="B148" s="183"/>
      <c r="C148" s="188"/>
      <c r="D148" s="161"/>
      <c r="E148" s="177"/>
      <c r="F148" s="227"/>
      <c r="G148" s="195"/>
    </row>
    <row r="149" spans="1:7" ht="27.6" x14ac:dyDescent="0.3">
      <c r="A149" s="168" t="s">
        <v>358</v>
      </c>
      <c r="B149" s="183"/>
      <c r="C149" s="188" t="s">
        <v>359</v>
      </c>
      <c r="D149" s="161" t="s">
        <v>252</v>
      </c>
      <c r="E149" s="177"/>
      <c r="F149" s="227"/>
      <c r="G149" s="195" t="s">
        <v>259</v>
      </c>
    </row>
    <row r="150" spans="1:7" x14ac:dyDescent="0.3">
      <c r="A150" s="168"/>
      <c r="B150" s="183"/>
      <c r="C150" s="188"/>
      <c r="D150" s="161"/>
      <c r="E150" s="177"/>
      <c r="F150" s="163"/>
      <c r="G150" s="195"/>
    </row>
    <row r="151" spans="1:7" ht="41.4" x14ac:dyDescent="0.3">
      <c r="A151" s="168" t="s">
        <v>360</v>
      </c>
      <c r="B151" s="183"/>
      <c r="C151" s="188" t="s">
        <v>361</v>
      </c>
      <c r="D151" s="161" t="s">
        <v>252</v>
      </c>
      <c r="E151" s="177">
        <v>1</v>
      </c>
      <c r="F151" s="163"/>
      <c r="G151" s="197"/>
    </row>
    <row r="152" spans="1:7" x14ac:dyDescent="0.3">
      <c r="A152" s="168"/>
      <c r="B152" s="183"/>
      <c r="C152" s="188"/>
      <c r="D152" s="161"/>
      <c r="E152" s="177"/>
      <c r="F152" s="163"/>
      <c r="G152" s="195"/>
    </row>
    <row r="153" spans="1:7" ht="41.4" x14ac:dyDescent="0.3">
      <c r="A153" s="168" t="s">
        <v>362</v>
      </c>
      <c r="B153" s="183"/>
      <c r="C153" s="188" t="s">
        <v>363</v>
      </c>
      <c r="D153" s="161" t="s">
        <v>252</v>
      </c>
      <c r="E153" s="177">
        <v>2</v>
      </c>
      <c r="F153" s="163"/>
      <c r="G153" s="197"/>
    </row>
    <row r="154" spans="1:7" x14ac:dyDescent="0.3">
      <c r="A154" s="168"/>
      <c r="B154" s="183"/>
      <c r="C154" s="188"/>
      <c r="D154" s="161"/>
      <c r="E154" s="177"/>
      <c r="F154" s="163"/>
      <c r="G154" s="195"/>
    </row>
    <row r="155" spans="1:7" ht="55.2" x14ac:dyDescent="0.3">
      <c r="A155" s="168" t="s">
        <v>364</v>
      </c>
      <c r="B155" s="183"/>
      <c r="C155" s="188" t="s">
        <v>365</v>
      </c>
      <c r="D155" s="161" t="s">
        <v>252</v>
      </c>
      <c r="E155" s="177">
        <v>2</v>
      </c>
      <c r="F155" s="163"/>
      <c r="G155" s="197"/>
    </row>
    <row r="156" spans="1:7" x14ac:dyDescent="0.3">
      <c r="A156" s="168"/>
      <c r="B156" s="171"/>
      <c r="C156" s="188"/>
      <c r="D156" s="171"/>
      <c r="E156" s="228"/>
      <c r="F156" s="163"/>
      <c r="G156" s="195"/>
    </row>
    <row r="157" spans="1:7" x14ac:dyDescent="0.3">
      <c r="A157" s="198" t="s">
        <v>295</v>
      </c>
      <c r="B157" s="199"/>
      <c r="C157" s="199"/>
      <c r="D157" s="200"/>
      <c r="E157" s="200"/>
      <c r="F157" s="229"/>
      <c r="G157" s="202"/>
    </row>
    <row r="158" spans="1:7" x14ac:dyDescent="0.3">
      <c r="A158" s="142"/>
      <c r="B158" s="145"/>
      <c r="C158" s="230"/>
      <c r="D158" s="145"/>
      <c r="E158" s="231"/>
      <c r="F158" s="146"/>
    </row>
    <row r="159" spans="1:7" x14ac:dyDescent="0.3">
      <c r="A159" s="142"/>
      <c r="B159" s="145"/>
      <c r="C159" s="147"/>
      <c r="D159" s="147"/>
      <c r="E159" s="147"/>
      <c r="F159" s="147"/>
      <c r="G159" s="147" t="str">
        <f>+G106</f>
        <v xml:space="preserve">CONTRACT NUMBER:  JW14455 </v>
      </c>
    </row>
    <row r="160" spans="1:7" x14ac:dyDescent="0.3">
      <c r="A160" s="142"/>
      <c r="B160" s="145"/>
      <c r="C160" s="232"/>
      <c r="D160" s="232"/>
      <c r="E160" s="232"/>
      <c r="F160" s="232"/>
      <c r="G160" s="147" t="str">
        <f t="shared" ref="G160:G161" si="0">+G107</f>
        <v>DIEPSLOOT SEWAGE AQUEDUCT:  BILL No 1 (BRIDGE 1)</v>
      </c>
    </row>
    <row r="161" spans="1:7" x14ac:dyDescent="0.3">
      <c r="A161" s="142"/>
      <c r="B161" s="145"/>
      <c r="C161" s="233"/>
      <c r="D161" s="233"/>
      <c r="E161" s="233"/>
      <c r="F161" s="233"/>
      <c r="G161" s="147" t="str">
        <f t="shared" si="0"/>
        <v>SECTION 3: MEDIUM PRESSURE PIPELINE</v>
      </c>
    </row>
    <row r="162" spans="1:7" x14ac:dyDescent="0.3">
      <c r="A162" s="149" t="s">
        <v>24</v>
      </c>
      <c r="B162" s="149" t="s">
        <v>0</v>
      </c>
      <c r="C162" s="149" t="s">
        <v>9</v>
      </c>
      <c r="D162" s="150" t="s">
        <v>1</v>
      </c>
      <c r="E162" s="151" t="s">
        <v>2</v>
      </c>
      <c r="F162" s="152" t="s">
        <v>25</v>
      </c>
      <c r="G162" s="153" t="s">
        <v>183</v>
      </c>
    </row>
    <row r="163" spans="1:7" x14ac:dyDescent="0.3">
      <c r="A163" s="154" t="s">
        <v>3</v>
      </c>
      <c r="B163" s="154" t="s">
        <v>184</v>
      </c>
      <c r="C163" s="154"/>
      <c r="D163" s="155"/>
      <c r="E163" s="156"/>
      <c r="F163" s="157"/>
      <c r="G163" s="158"/>
    </row>
    <row r="164" spans="1:7" x14ac:dyDescent="0.3">
      <c r="A164" s="198" t="s">
        <v>296</v>
      </c>
      <c r="B164" s="199"/>
      <c r="C164" s="199"/>
      <c r="D164" s="199"/>
      <c r="E164" s="199"/>
      <c r="F164" s="205"/>
      <c r="G164" s="202"/>
    </row>
    <row r="165" spans="1:7" ht="27.6" x14ac:dyDescent="0.3">
      <c r="A165" s="206"/>
      <c r="B165" s="183" t="s">
        <v>249</v>
      </c>
      <c r="C165" s="234" t="s">
        <v>366</v>
      </c>
      <c r="D165" s="171"/>
      <c r="E165" s="171"/>
      <c r="F165" s="226"/>
      <c r="G165" s="195"/>
    </row>
    <row r="166" spans="1:7" x14ac:dyDescent="0.3">
      <c r="A166" s="215"/>
      <c r="B166" s="183"/>
      <c r="C166" s="234"/>
      <c r="D166" s="171"/>
      <c r="E166" s="171"/>
      <c r="F166" s="226"/>
      <c r="G166" s="195"/>
    </row>
    <row r="167" spans="1:7" x14ac:dyDescent="0.3">
      <c r="A167" s="206" t="s">
        <v>367</v>
      </c>
      <c r="B167" s="235"/>
      <c r="C167" s="234" t="s">
        <v>368</v>
      </c>
      <c r="D167" s="171" t="s">
        <v>252</v>
      </c>
      <c r="E167" s="171">
        <v>1</v>
      </c>
      <c r="F167" s="236"/>
      <c r="G167" s="177"/>
    </row>
    <row r="168" spans="1:7" x14ac:dyDescent="0.3">
      <c r="A168" s="215"/>
      <c r="B168" s="171"/>
      <c r="C168" s="234"/>
      <c r="D168" s="171"/>
      <c r="E168" s="171"/>
      <c r="F168" s="236"/>
      <c r="G168" s="177"/>
    </row>
    <row r="169" spans="1:7" x14ac:dyDescent="0.3">
      <c r="A169" s="206" t="s">
        <v>369</v>
      </c>
      <c r="B169" s="171"/>
      <c r="C169" s="234" t="s">
        <v>370</v>
      </c>
      <c r="D169" s="171" t="s">
        <v>252</v>
      </c>
      <c r="E169" s="171">
        <v>1</v>
      </c>
      <c r="F169" s="236"/>
      <c r="G169" s="177"/>
    </row>
    <row r="170" spans="1:7" x14ac:dyDescent="0.3">
      <c r="A170" s="215"/>
      <c r="B170" s="171"/>
      <c r="C170" s="234"/>
      <c r="D170" s="171"/>
      <c r="E170" s="161"/>
      <c r="F170" s="237"/>
      <c r="G170" s="177"/>
    </row>
    <row r="171" spans="1:7" x14ac:dyDescent="0.3">
      <c r="A171" s="206" t="s">
        <v>371</v>
      </c>
      <c r="B171" s="171"/>
      <c r="C171" s="234" t="s">
        <v>372</v>
      </c>
      <c r="D171" s="171" t="s">
        <v>252</v>
      </c>
      <c r="E171" s="171">
        <v>1</v>
      </c>
      <c r="F171" s="236"/>
      <c r="G171" s="177"/>
    </row>
    <row r="172" spans="1:7" x14ac:dyDescent="0.3">
      <c r="A172" s="206"/>
      <c r="B172" s="171"/>
      <c r="C172" s="234"/>
      <c r="D172" s="171"/>
      <c r="E172" s="171"/>
      <c r="F172" s="236"/>
      <c r="G172" s="177"/>
    </row>
    <row r="173" spans="1:7" x14ac:dyDescent="0.3">
      <c r="A173" s="206" t="s">
        <v>373</v>
      </c>
      <c r="B173" s="171"/>
      <c r="C173" s="234" t="s">
        <v>374</v>
      </c>
      <c r="D173" s="171" t="s">
        <v>252</v>
      </c>
      <c r="E173" s="171">
        <v>1</v>
      </c>
      <c r="F173" s="236"/>
      <c r="G173" s="177"/>
    </row>
    <row r="174" spans="1:7" x14ac:dyDescent="0.3">
      <c r="A174" s="206"/>
      <c r="B174" s="171"/>
      <c r="C174" s="234"/>
      <c r="D174" s="171"/>
      <c r="E174" s="171"/>
      <c r="F174" s="236"/>
      <c r="G174" s="195"/>
    </row>
    <row r="175" spans="1:7" ht="41.4" x14ac:dyDescent="0.3">
      <c r="A175" s="206" t="s">
        <v>375</v>
      </c>
      <c r="B175" s="225"/>
      <c r="C175" s="188" t="s">
        <v>376</v>
      </c>
      <c r="D175" s="221" t="s">
        <v>6</v>
      </c>
      <c r="E175" s="238">
        <v>1</v>
      </c>
      <c r="F175" s="239"/>
      <c r="G175" s="197"/>
    </row>
    <row r="176" spans="1:7" x14ac:dyDescent="0.3">
      <c r="A176" s="168"/>
      <c r="B176" s="171"/>
      <c r="C176" s="188"/>
      <c r="D176" s="161"/>
      <c r="E176" s="177"/>
      <c r="F176" s="163"/>
      <c r="G176" s="195"/>
    </row>
    <row r="177" spans="1:7" x14ac:dyDescent="0.3">
      <c r="A177" s="240">
        <v>3.3</v>
      </c>
      <c r="B177" s="210" t="s">
        <v>377</v>
      </c>
      <c r="C177" s="241" t="s">
        <v>378</v>
      </c>
      <c r="D177" s="226"/>
      <c r="E177" s="175"/>
      <c r="F177" s="175"/>
      <c r="G177" s="195"/>
    </row>
    <row r="178" spans="1:7" x14ac:dyDescent="0.3">
      <c r="A178" s="210"/>
      <c r="B178" s="242"/>
      <c r="C178" s="210"/>
      <c r="D178" s="226"/>
      <c r="E178" s="175"/>
      <c r="F178" s="175"/>
      <c r="G178" s="195"/>
    </row>
    <row r="179" spans="1:7" x14ac:dyDescent="0.3">
      <c r="A179" s="210" t="s">
        <v>379</v>
      </c>
      <c r="B179" s="242"/>
      <c r="C179" s="243" t="s">
        <v>380</v>
      </c>
      <c r="D179" s="120" t="s">
        <v>266</v>
      </c>
      <c r="E179" s="244">
        <v>85</v>
      </c>
      <c r="F179" s="236"/>
      <c r="G179" s="244"/>
    </row>
    <row r="180" spans="1:7" x14ac:dyDescent="0.3">
      <c r="A180" s="242"/>
      <c r="B180" s="242"/>
      <c r="C180" s="243"/>
      <c r="D180" s="120"/>
      <c r="E180" s="185"/>
      <c r="F180" s="237"/>
      <c r="G180" s="244"/>
    </row>
    <row r="181" spans="1:7" ht="28.2" x14ac:dyDescent="0.3">
      <c r="A181" s="242"/>
      <c r="B181" s="242"/>
      <c r="C181" s="245" t="s">
        <v>381</v>
      </c>
      <c r="D181" s="120" t="s">
        <v>266</v>
      </c>
      <c r="E181" s="244">
        <v>15</v>
      </c>
      <c r="F181" s="237"/>
      <c r="G181" s="244"/>
    </row>
    <row r="182" spans="1:7" x14ac:dyDescent="0.3">
      <c r="A182" s="242"/>
      <c r="B182" s="242"/>
      <c r="C182" s="243"/>
      <c r="D182" s="120"/>
      <c r="E182" s="185"/>
      <c r="F182" s="237"/>
      <c r="G182" s="244"/>
    </row>
    <row r="183" spans="1:7" ht="28.8" x14ac:dyDescent="0.3">
      <c r="A183" s="246" t="s">
        <v>382</v>
      </c>
      <c r="B183" s="247" t="s">
        <v>383</v>
      </c>
      <c r="C183" s="245" t="s">
        <v>384</v>
      </c>
      <c r="D183" s="120" t="s">
        <v>385</v>
      </c>
      <c r="E183" s="185">
        <v>100</v>
      </c>
      <c r="F183" s="237"/>
      <c r="G183" s="244"/>
    </row>
    <row r="184" spans="1:7" x14ac:dyDescent="0.3">
      <c r="A184" s="242"/>
      <c r="B184" s="242"/>
      <c r="C184" s="210"/>
      <c r="D184" s="120"/>
      <c r="E184" s="248"/>
      <c r="F184" s="237"/>
      <c r="G184" s="195"/>
    </row>
    <row r="185" spans="1:7" x14ac:dyDescent="0.3">
      <c r="A185" s="246"/>
      <c r="B185" s="249" t="s">
        <v>4</v>
      </c>
      <c r="C185" s="188" t="s">
        <v>386</v>
      </c>
      <c r="D185" s="120"/>
      <c r="E185" s="185"/>
      <c r="F185" s="237"/>
      <c r="G185" s="195"/>
    </row>
    <row r="186" spans="1:7" x14ac:dyDescent="0.3">
      <c r="A186" s="246"/>
      <c r="B186" s="250"/>
      <c r="C186" s="188"/>
      <c r="D186" s="120"/>
      <c r="E186" s="185"/>
      <c r="F186" s="237"/>
      <c r="G186" s="195"/>
    </row>
    <row r="187" spans="1:7" x14ac:dyDescent="0.3">
      <c r="A187" s="242" t="s">
        <v>387</v>
      </c>
      <c r="B187" s="242"/>
      <c r="C187" s="213" t="s">
        <v>388</v>
      </c>
      <c r="D187" s="161" t="s">
        <v>389</v>
      </c>
      <c r="E187" s="185">
        <v>825</v>
      </c>
      <c r="F187" s="237"/>
      <c r="G187" s="195"/>
    </row>
    <row r="188" spans="1:7" x14ac:dyDescent="0.3">
      <c r="A188" s="242"/>
      <c r="B188" s="242"/>
      <c r="C188" s="210"/>
      <c r="D188" s="120"/>
      <c r="E188" s="248"/>
      <c r="F188" s="237"/>
      <c r="G188" s="195"/>
    </row>
    <row r="189" spans="1:7" x14ac:dyDescent="0.3">
      <c r="A189" s="242">
        <v>3.4</v>
      </c>
      <c r="B189" s="210" t="s">
        <v>390</v>
      </c>
      <c r="C189" s="251" t="s">
        <v>391</v>
      </c>
      <c r="D189" s="120"/>
      <c r="E189" s="248"/>
      <c r="F189" s="237"/>
      <c r="G189" s="195"/>
    </row>
    <row r="190" spans="1:7" x14ac:dyDescent="0.3">
      <c r="A190" s="165"/>
      <c r="B190" s="215"/>
      <c r="C190" s="251"/>
      <c r="D190" s="161"/>
      <c r="E190" s="177"/>
      <c r="F190" s="163"/>
      <c r="G190" s="195"/>
    </row>
    <row r="191" spans="1:7" ht="41.4" x14ac:dyDescent="0.3">
      <c r="A191" s="168" t="s">
        <v>392</v>
      </c>
      <c r="B191" s="206" t="s">
        <v>393</v>
      </c>
      <c r="C191" s="172" t="s">
        <v>394</v>
      </c>
      <c r="D191" s="161" t="s">
        <v>252</v>
      </c>
      <c r="E191" s="244">
        <v>1</v>
      </c>
      <c r="F191" s="227"/>
      <c r="G191" s="197"/>
    </row>
    <row r="192" spans="1:7" x14ac:dyDescent="0.3">
      <c r="A192" s="168"/>
      <c r="B192" s="171"/>
      <c r="C192" s="188"/>
      <c r="D192" s="161"/>
      <c r="E192" s="177"/>
      <c r="F192" s="163"/>
      <c r="G192" s="195"/>
    </row>
    <row r="193" spans="1:7" ht="41.4" x14ac:dyDescent="0.3">
      <c r="A193" s="182" t="s">
        <v>395</v>
      </c>
      <c r="B193" s="252" t="s">
        <v>396</v>
      </c>
      <c r="C193" s="184" t="s">
        <v>397</v>
      </c>
      <c r="D193" s="181" t="s">
        <v>252</v>
      </c>
      <c r="E193" s="244">
        <v>1</v>
      </c>
      <c r="F193" s="227"/>
      <c r="G193" s="197"/>
    </row>
    <row r="194" spans="1:7" x14ac:dyDescent="0.3">
      <c r="A194" s="182"/>
      <c r="B194" s="253"/>
      <c r="C194" s="186"/>
      <c r="D194" s="181"/>
      <c r="E194" s="185"/>
      <c r="F194" s="227"/>
      <c r="G194" s="195"/>
    </row>
    <row r="195" spans="1:7" ht="41.4" x14ac:dyDescent="0.3">
      <c r="A195" s="182" t="s">
        <v>398</v>
      </c>
      <c r="B195" s="252" t="s">
        <v>399</v>
      </c>
      <c r="C195" s="184" t="s">
        <v>400</v>
      </c>
      <c r="D195" s="181" t="s">
        <v>6</v>
      </c>
      <c r="E195" s="244">
        <v>1</v>
      </c>
      <c r="F195" s="227"/>
      <c r="G195" s="197"/>
    </row>
    <row r="196" spans="1:7" x14ac:dyDescent="0.3">
      <c r="A196" s="182"/>
      <c r="B196" s="253"/>
      <c r="C196" s="186"/>
      <c r="D196" s="181"/>
      <c r="E196" s="185"/>
      <c r="F196" s="227"/>
      <c r="G196" s="195"/>
    </row>
    <row r="197" spans="1:7" ht="27.6" x14ac:dyDescent="0.3">
      <c r="A197" s="182" t="s">
        <v>401</v>
      </c>
      <c r="B197" s="252" t="s">
        <v>402</v>
      </c>
      <c r="C197" s="184" t="s">
        <v>403</v>
      </c>
      <c r="D197" s="181" t="s">
        <v>6</v>
      </c>
      <c r="E197" s="244">
        <v>1</v>
      </c>
      <c r="F197" s="227"/>
      <c r="G197" s="197"/>
    </row>
    <row r="198" spans="1:7" x14ac:dyDescent="0.3">
      <c r="A198" s="168"/>
      <c r="B198" s="215"/>
      <c r="C198" s="188"/>
      <c r="D198" s="161"/>
      <c r="E198" s="177"/>
      <c r="F198" s="227"/>
      <c r="G198" s="195"/>
    </row>
    <row r="199" spans="1:7" ht="27.6" x14ac:dyDescent="0.3">
      <c r="A199" s="167">
        <v>3.5</v>
      </c>
      <c r="B199" s="254" t="s">
        <v>404</v>
      </c>
      <c r="C199" s="255" t="s">
        <v>405</v>
      </c>
      <c r="D199" s="256"/>
      <c r="E199" s="177"/>
      <c r="F199" s="163"/>
      <c r="G199" s="195"/>
    </row>
    <row r="200" spans="1:7" x14ac:dyDescent="0.3">
      <c r="A200" s="168"/>
      <c r="B200" s="206"/>
      <c r="C200" s="188"/>
      <c r="D200" s="161"/>
      <c r="E200" s="257"/>
      <c r="F200" s="163"/>
      <c r="G200" s="195"/>
    </row>
    <row r="201" spans="1:7" ht="41.4" x14ac:dyDescent="0.3">
      <c r="A201" s="168" t="s">
        <v>406</v>
      </c>
      <c r="B201" s="206" t="s">
        <v>407</v>
      </c>
      <c r="C201" s="172" t="s">
        <v>408</v>
      </c>
      <c r="D201" s="161" t="s">
        <v>409</v>
      </c>
      <c r="E201" s="244">
        <v>1</v>
      </c>
      <c r="F201" s="258"/>
      <c r="G201" s="244"/>
    </row>
    <row r="202" spans="1:7" x14ac:dyDescent="0.3">
      <c r="A202" s="168"/>
      <c r="B202" s="215"/>
      <c r="C202" s="188"/>
      <c r="D202" s="171"/>
      <c r="E202" s="259"/>
      <c r="F202" s="258"/>
      <c r="G202" s="195"/>
    </row>
    <row r="203" spans="1:7" ht="31.95" customHeight="1" x14ac:dyDescent="0.3">
      <c r="A203" s="168" t="s">
        <v>410</v>
      </c>
      <c r="B203" s="260" t="s">
        <v>411</v>
      </c>
      <c r="C203" s="188" t="s">
        <v>412</v>
      </c>
      <c r="D203" s="161" t="s">
        <v>409</v>
      </c>
      <c r="E203" s="244">
        <v>1</v>
      </c>
      <c r="F203" s="163"/>
      <c r="G203" s="244"/>
    </row>
    <row r="204" spans="1:7" x14ac:dyDescent="0.3">
      <c r="A204" s="168"/>
      <c r="B204" s="260"/>
      <c r="C204" s="188"/>
      <c r="D204" s="171"/>
      <c r="E204" s="244"/>
      <c r="F204" s="163"/>
      <c r="G204" s="244"/>
    </row>
    <row r="205" spans="1:7" x14ac:dyDescent="0.3">
      <c r="A205" s="168"/>
      <c r="B205" s="260"/>
      <c r="C205" s="188"/>
      <c r="D205" s="171"/>
      <c r="E205" s="244"/>
      <c r="F205" s="163"/>
      <c r="G205" s="244"/>
    </row>
    <row r="206" spans="1:7" x14ac:dyDescent="0.3">
      <c r="A206" s="168"/>
      <c r="B206" s="260"/>
      <c r="C206" s="188"/>
      <c r="D206" s="171"/>
      <c r="E206" s="244"/>
      <c r="F206" s="163"/>
      <c r="G206" s="244"/>
    </row>
    <row r="207" spans="1:7" x14ac:dyDescent="0.3">
      <c r="A207" s="198" t="s">
        <v>295</v>
      </c>
      <c r="B207" s="199"/>
      <c r="C207" s="199"/>
      <c r="D207" s="200"/>
      <c r="E207" s="200"/>
      <c r="F207" s="229"/>
      <c r="G207" s="202"/>
    </row>
    <row r="208" spans="1:7" x14ac:dyDescent="0.3">
      <c r="A208" s="142"/>
      <c r="B208" s="145"/>
      <c r="C208" s="230"/>
      <c r="D208" s="145"/>
      <c r="E208" s="231"/>
      <c r="F208" s="146"/>
    </row>
    <row r="209" spans="1:7" x14ac:dyDescent="0.3">
      <c r="A209" s="142"/>
      <c r="B209" s="145"/>
      <c r="C209" s="147"/>
      <c r="D209" s="147"/>
      <c r="E209" s="147"/>
      <c r="F209" s="147"/>
      <c r="G209" s="147" t="str">
        <f>+G159</f>
        <v xml:space="preserve">CONTRACT NUMBER:  JW14455 </v>
      </c>
    </row>
    <row r="210" spans="1:7" x14ac:dyDescent="0.3">
      <c r="A210" s="142"/>
      <c r="B210" s="145"/>
      <c r="C210" s="232"/>
      <c r="D210" s="232"/>
      <c r="E210" s="232"/>
      <c r="F210" s="232"/>
      <c r="G210" s="147" t="str">
        <f t="shared" ref="G210:G211" si="1">+G160</f>
        <v>DIEPSLOOT SEWAGE AQUEDUCT:  BILL No 1 (BRIDGE 1)</v>
      </c>
    </row>
    <row r="211" spans="1:7" x14ac:dyDescent="0.3">
      <c r="A211" s="142"/>
      <c r="B211" s="145"/>
      <c r="C211" s="233"/>
      <c r="D211" s="233"/>
      <c r="E211" s="233"/>
      <c r="F211" s="233"/>
      <c r="G211" s="147" t="str">
        <f t="shared" si="1"/>
        <v>SECTION 3: MEDIUM PRESSURE PIPELINE</v>
      </c>
    </row>
    <row r="212" spans="1:7" x14ac:dyDescent="0.3">
      <c r="A212" s="149" t="s">
        <v>24</v>
      </c>
      <c r="B212" s="149" t="s">
        <v>0</v>
      </c>
      <c r="C212" s="149" t="s">
        <v>9</v>
      </c>
      <c r="D212" s="150" t="s">
        <v>1</v>
      </c>
      <c r="E212" s="151" t="s">
        <v>2</v>
      </c>
      <c r="F212" s="152" t="s">
        <v>25</v>
      </c>
      <c r="G212" s="153" t="s">
        <v>183</v>
      </c>
    </row>
    <row r="213" spans="1:7" x14ac:dyDescent="0.3">
      <c r="A213" s="154" t="s">
        <v>3</v>
      </c>
      <c r="B213" s="154" t="s">
        <v>184</v>
      </c>
      <c r="C213" s="154"/>
      <c r="D213" s="155"/>
      <c r="E213" s="156"/>
      <c r="F213" s="157"/>
      <c r="G213" s="158"/>
    </row>
    <row r="214" spans="1:7" x14ac:dyDescent="0.3">
      <c r="A214" s="198" t="s">
        <v>296</v>
      </c>
      <c r="B214" s="199"/>
      <c r="C214" s="199"/>
      <c r="D214" s="199"/>
      <c r="E214" s="199"/>
      <c r="F214" s="205"/>
      <c r="G214" s="202"/>
    </row>
    <row r="215" spans="1:7" ht="41.4" x14ac:dyDescent="0.3">
      <c r="A215" s="168"/>
      <c r="B215" s="260" t="s">
        <v>413</v>
      </c>
      <c r="C215" s="208" t="s">
        <v>414</v>
      </c>
      <c r="D215" s="181"/>
      <c r="E215" s="185"/>
      <c r="F215" s="163"/>
      <c r="G215" s="244"/>
    </row>
    <row r="216" spans="1:7" x14ac:dyDescent="0.3">
      <c r="A216" s="168"/>
      <c r="B216" s="260"/>
      <c r="C216" s="186"/>
      <c r="D216" s="181"/>
      <c r="E216" s="185"/>
      <c r="F216" s="163"/>
      <c r="G216" s="244"/>
    </row>
    <row r="217" spans="1:7" x14ac:dyDescent="0.3">
      <c r="A217" s="168"/>
      <c r="B217" s="260"/>
      <c r="C217" s="186" t="s">
        <v>415</v>
      </c>
      <c r="D217" s="181" t="s">
        <v>416</v>
      </c>
      <c r="E217" s="185">
        <v>2</v>
      </c>
      <c r="F217" s="163"/>
      <c r="G217" s="244"/>
    </row>
    <row r="218" spans="1:7" x14ac:dyDescent="0.3">
      <c r="A218" s="168"/>
      <c r="B218" s="260"/>
      <c r="C218" s="186"/>
      <c r="D218" s="181"/>
      <c r="E218" s="185"/>
      <c r="F218" s="163"/>
      <c r="G218" s="244"/>
    </row>
    <row r="219" spans="1:7" x14ac:dyDescent="0.3">
      <c r="A219" s="168"/>
      <c r="B219" s="260"/>
      <c r="C219" s="186" t="s">
        <v>417</v>
      </c>
      <c r="D219" s="181" t="s">
        <v>416</v>
      </c>
      <c r="E219" s="185">
        <v>1</v>
      </c>
      <c r="F219" s="163"/>
      <c r="G219" s="244"/>
    </row>
    <row r="220" spans="1:7" x14ac:dyDescent="0.3">
      <c r="A220" s="168"/>
      <c r="B220" s="215"/>
      <c r="C220" s="188"/>
      <c r="D220" s="171"/>
      <c r="E220" s="257"/>
      <c r="F220" s="163"/>
      <c r="G220" s="195"/>
    </row>
    <row r="221" spans="1:7" ht="27.6" x14ac:dyDescent="0.3">
      <c r="A221" s="167">
        <v>3.6</v>
      </c>
      <c r="B221" s="261" t="s">
        <v>303</v>
      </c>
      <c r="C221" s="262" t="s">
        <v>418</v>
      </c>
      <c r="D221" s="161"/>
      <c r="E221" s="177"/>
      <c r="F221" s="227"/>
      <c r="G221" s="195"/>
    </row>
    <row r="222" spans="1:7" x14ac:dyDescent="0.3">
      <c r="A222" s="168"/>
      <c r="B222" s="82"/>
      <c r="C222" s="188"/>
      <c r="D222" s="161"/>
      <c r="E222" s="177"/>
      <c r="F222" s="227"/>
      <c r="G222" s="195"/>
    </row>
    <row r="223" spans="1:7" ht="27.6" x14ac:dyDescent="0.3">
      <c r="A223" s="263"/>
      <c r="B223" s="264" t="s">
        <v>419</v>
      </c>
      <c r="C223" s="188" t="s">
        <v>420</v>
      </c>
      <c r="D223" s="256"/>
      <c r="E223" s="265"/>
      <c r="F223" s="227"/>
      <c r="G223" s="195"/>
    </row>
    <row r="224" spans="1:7" x14ac:dyDescent="0.3">
      <c r="A224" s="168"/>
      <c r="B224" s="82"/>
      <c r="C224" s="266"/>
      <c r="D224" s="120"/>
      <c r="E224" s="177"/>
      <c r="F224" s="163"/>
      <c r="G224" s="195"/>
    </row>
    <row r="225" spans="1:7" x14ac:dyDescent="0.3">
      <c r="A225" s="168" t="s">
        <v>421</v>
      </c>
      <c r="B225" s="174"/>
      <c r="C225" s="267" t="s">
        <v>422</v>
      </c>
      <c r="D225" s="268" t="s">
        <v>385</v>
      </c>
      <c r="E225" s="244">
        <v>60</v>
      </c>
      <c r="F225" s="269"/>
      <c r="G225" s="244"/>
    </row>
    <row r="226" spans="1:7" x14ac:dyDescent="0.3">
      <c r="A226" s="168"/>
      <c r="B226" s="174"/>
      <c r="C226" s="270"/>
      <c r="D226" s="268"/>
      <c r="E226" s="271"/>
      <c r="F226" s="272"/>
      <c r="G226" s="271"/>
    </row>
    <row r="227" spans="1:7" ht="27.6" x14ac:dyDescent="0.3">
      <c r="A227" s="168" t="s">
        <v>423</v>
      </c>
      <c r="B227" s="174"/>
      <c r="C227" s="267" t="s">
        <v>424</v>
      </c>
      <c r="D227" s="268" t="s">
        <v>385</v>
      </c>
      <c r="E227" s="244">
        <v>65</v>
      </c>
      <c r="F227" s="269"/>
      <c r="G227" s="244"/>
    </row>
    <row r="228" spans="1:7" x14ac:dyDescent="0.3">
      <c r="A228" s="168"/>
      <c r="B228" s="261" t="s">
        <v>425</v>
      </c>
      <c r="C228" s="273"/>
      <c r="D228" s="274"/>
      <c r="E228" s="268"/>
      <c r="F228" s="272"/>
      <c r="G228" s="195"/>
    </row>
    <row r="229" spans="1:7" ht="27.6" x14ac:dyDescent="0.3">
      <c r="A229" s="168" t="s">
        <v>426</v>
      </c>
      <c r="B229" s="221" t="s">
        <v>427</v>
      </c>
      <c r="C229" s="273" t="s">
        <v>428</v>
      </c>
      <c r="D229" s="120" t="s">
        <v>385</v>
      </c>
      <c r="E229" s="120">
        <v>11000</v>
      </c>
      <c r="F229" s="275"/>
      <c r="G229" s="244"/>
    </row>
    <row r="230" spans="1:7" x14ac:dyDescent="0.3">
      <c r="A230" s="168"/>
      <c r="B230" s="174"/>
      <c r="C230" s="273"/>
      <c r="D230" s="274"/>
      <c r="E230" s="268"/>
      <c r="F230" s="272"/>
      <c r="G230" s="271"/>
    </row>
    <row r="231" spans="1:7" ht="31.95" customHeight="1" x14ac:dyDescent="0.3">
      <c r="A231" s="168" t="s">
        <v>429</v>
      </c>
      <c r="B231" s="171" t="s">
        <v>430</v>
      </c>
      <c r="C231" s="208" t="s">
        <v>431</v>
      </c>
      <c r="D231" s="276" t="s">
        <v>385</v>
      </c>
      <c r="E231" s="120">
        <v>11000</v>
      </c>
      <c r="F231" s="275"/>
      <c r="G231" s="244"/>
    </row>
    <row r="232" spans="1:7" x14ac:dyDescent="0.3">
      <c r="A232" s="168"/>
      <c r="B232" s="168"/>
      <c r="C232" s="174"/>
      <c r="D232" s="266"/>
      <c r="E232" s="268"/>
      <c r="F232" s="271"/>
      <c r="G232" s="195"/>
    </row>
    <row r="233" spans="1:7" ht="27.6" x14ac:dyDescent="0.3">
      <c r="A233" s="168"/>
      <c r="B233" s="192" t="s">
        <v>303</v>
      </c>
      <c r="C233" s="277" t="s">
        <v>304</v>
      </c>
      <c r="D233" s="278"/>
      <c r="E233" s="177"/>
      <c r="F233" s="163"/>
      <c r="G233" s="279"/>
    </row>
    <row r="234" spans="1:7" x14ac:dyDescent="0.3">
      <c r="A234" s="168"/>
      <c r="B234" s="192"/>
      <c r="C234" s="277"/>
      <c r="D234" s="278"/>
      <c r="E234" s="177"/>
      <c r="F234" s="163"/>
      <c r="G234" s="279"/>
    </row>
    <row r="235" spans="1:7" ht="69" x14ac:dyDescent="0.3">
      <c r="A235" s="215" t="s">
        <v>432</v>
      </c>
      <c r="B235" s="171" t="s">
        <v>310</v>
      </c>
      <c r="C235" s="280" t="s">
        <v>433</v>
      </c>
      <c r="D235" s="278" t="s">
        <v>266</v>
      </c>
      <c r="E235" s="177">
        <v>1200</v>
      </c>
      <c r="F235" s="163"/>
      <c r="G235" s="177"/>
    </row>
    <row r="236" spans="1:7" x14ac:dyDescent="0.3">
      <c r="A236" s="167"/>
      <c r="B236" s="254"/>
      <c r="C236" s="167"/>
      <c r="D236" s="268"/>
      <c r="E236" s="271"/>
      <c r="F236" s="272"/>
      <c r="G236" s="279"/>
    </row>
    <row r="237" spans="1:7" x14ac:dyDescent="0.3">
      <c r="A237" s="215"/>
      <c r="B237" s="254"/>
      <c r="C237" s="215"/>
      <c r="D237" s="268"/>
      <c r="E237" s="271"/>
      <c r="F237" s="272"/>
      <c r="G237" s="197"/>
    </row>
    <row r="238" spans="1:7" x14ac:dyDescent="0.3">
      <c r="A238" s="167"/>
      <c r="B238" s="254"/>
      <c r="C238" s="215"/>
      <c r="D238" s="268"/>
      <c r="E238" s="271"/>
      <c r="F238" s="272"/>
      <c r="G238" s="279"/>
    </row>
    <row r="239" spans="1:7" x14ac:dyDescent="0.3">
      <c r="A239" s="215"/>
      <c r="B239" s="254"/>
      <c r="C239" s="234"/>
      <c r="D239" s="268"/>
      <c r="E239" s="271"/>
      <c r="F239" s="272"/>
      <c r="G239" s="197"/>
    </row>
    <row r="240" spans="1:7" x14ac:dyDescent="0.3">
      <c r="A240" s="167"/>
      <c r="B240" s="254"/>
      <c r="C240" s="167"/>
      <c r="D240" s="268"/>
      <c r="E240" s="271"/>
      <c r="F240" s="272"/>
      <c r="G240" s="279"/>
    </row>
    <row r="241" spans="1:7" x14ac:dyDescent="0.3">
      <c r="A241" s="215"/>
      <c r="B241" s="215"/>
      <c r="C241" s="234"/>
      <c r="D241" s="120"/>
      <c r="E241" s="278"/>
      <c r="F241" s="275"/>
      <c r="G241" s="197"/>
    </row>
    <row r="242" spans="1:7" x14ac:dyDescent="0.3">
      <c r="A242" s="215"/>
      <c r="B242" s="215"/>
      <c r="C242" s="281"/>
      <c r="D242" s="120"/>
      <c r="E242" s="278"/>
      <c r="F242" s="275"/>
      <c r="G242" s="282"/>
    </row>
    <row r="243" spans="1:7" x14ac:dyDescent="0.3">
      <c r="A243" s="215"/>
      <c r="B243" s="215"/>
      <c r="C243" s="281"/>
      <c r="D243" s="120"/>
      <c r="E243" s="278"/>
      <c r="F243" s="275"/>
      <c r="G243" s="197"/>
    </row>
    <row r="244" spans="1:7" x14ac:dyDescent="0.3">
      <c r="A244" s="215"/>
      <c r="B244" s="215"/>
      <c r="C244" s="281"/>
      <c r="D244" s="120"/>
      <c r="E244" s="278"/>
      <c r="F244" s="275"/>
      <c r="G244" s="282"/>
    </row>
    <row r="245" spans="1:7" x14ac:dyDescent="0.3">
      <c r="A245" s="215"/>
      <c r="B245" s="215"/>
      <c r="C245" s="281"/>
      <c r="D245" s="283"/>
      <c r="E245" s="284"/>
      <c r="F245" s="272"/>
      <c r="G245" s="197"/>
    </row>
    <row r="246" spans="1:7" x14ac:dyDescent="0.3">
      <c r="A246" s="167"/>
      <c r="B246" s="261"/>
      <c r="C246" s="285"/>
      <c r="D246" s="268"/>
      <c r="E246" s="271"/>
      <c r="F246" s="272"/>
      <c r="G246" s="279"/>
    </row>
    <row r="247" spans="1:7" x14ac:dyDescent="0.3">
      <c r="A247" s="167"/>
      <c r="B247" s="260"/>
      <c r="C247" s="213"/>
      <c r="D247" s="283"/>
      <c r="E247" s="284"/>
      <c r="F247" s="272"/>
      <c r="G247" s="279"/>
    </row>
    <row r="248" spans="1:7" x14ac:dyDescent="0.3">
      <c r="A248" s="262"/>
      <c r="B248" s="260"/>
      <c r="C248" s="213"/>
      <c r="D248" s="283"/>
      <c r="E248" s="284"/>
      <c r="F248" s="272"/>
      <c r="G248" s="279"/>
    </row>
    <row r="249" spans="1:7" x14ac:dyDescent="0.3">
      <c r="A249" s="215"/>
      <c r="B249" s="286"/>
      <c r="C249" s="287"/>
      <c r="D249" s="181"/>
      <c r="E249" s="288"/>
      <c r="F249" s="275"/>
      <c r="G249" s="197"/>
    </row>
    <row r="250" spans="1:7" x14ac:dyDescent="0.3">
      <c r="A250" s="215"/>
      <c r="B250" s="286"/>
      <c r="C250" s="287"/>
      <c r="D250" s="181"/>
      <c r="E250" s="288"/>
      <c r="F250" s="275"/>
      <c r="G250" s="197"/>
    </row>
    <row r="251" spans="1:7" x14ac:dyDescent="0.3">
      <c r="A251" s="215"/>
      <c r="B251" s="289"/>
      <c r="C251" s="290"/>
      <c r="D251" s="181"/>
      <c r="E251" s="288"/>
      <c r="F251" s="275"/>
      <c r="G251" s="282"/>
    </row>
    <row r="252" spans="1:7" x14ac:dyDescent="0.3">
      <c r="A252" s="215"/>
      <c r="B252" s="289"/>
      <c r="C252" s="291"/>
      <c r="D252" s="181"/>
      <c r="E252" s="288"/>
      <c r="F252" s="275"/>
      <c r="G252" s="282"/>
    </row>
    <row r="253" spans="1:7" x14ac:dyDescent="0.3">
      <c r="A253" s="215"/>
      <c r="B253" s="290"/>
      <c r="D253" s="181"/>
      <c r="E253" s="288"/>
      <c r="F253" s="275"/>
      <c r="G253" s="282"/>
    </row>
    <row r="254" spans="1:7" x14ac:dyDescent="0.3">
      <c r="A254" s="215"/>
      <c r="B254" s="286"/>
      <c r="C254" s="291"/>
      <c r="D254" s="268"/>
      <c r="E254" s="268"/>
      <c r="F254" s="275"/>
      <c r="G254" s="282"/>
    </row>
    <row r="255" spans="1:7" x14ac:dyDescent="0.3">
      <c r="A255" s="215"/>
      <c r="B255" s="286"/>
      <c r="C255" s="292"/>
      <c r="D255" s="175"/>
      <c r="E255" s="284"/>
      <c r="F255" s="272"/>
      <c r="G255" s="244"/>
    </row>
    <row r="256" spans="1:7" x14ac:dyDescent="0.3">
      <c r="A256" s="168"/>
      <c r="B256" s="174"/>
      <c r="C256" s="291"/>
      <c r="D256" s="283"/>
      <c r="E256" s="293"/>
      <c r="F256" s="163"/>
      <c r="G256" s="279"/>
    </row>
    <row r="257" spans="1:7" x14ac:dyDescent="0.3">
      <c r="A257" s="168"/>
      <c r="B257" s="174"/>
      <c r="C257" s="291"/>
      <c r="D257" s="284"/>
      <c r="E257" s="294"/>
      <c r="F257" s="163"/>
      <c r="G257" s="279"/>
    </row>
    <row r="258" spans="1:7" x14ac:dyDescent="0.3">
      <c r="A258" s="168"/>
      <c r="B258" s="174"/>
      <c r="C258" s="291"/>
      <c r="D258" s="295"/>
      <c r="E258" s="293"/>
      <c r="F258" s="163"/>
      <c r="G258" s="279"/>
    </row>
    <row r="259" spans="1:7" x14ac:dyDescent="0.3">
      <c r="A259" s="168"/>
      <c r="B259" s="174"/>
      <c r="C259" s="291"/>
      <c r="D259" s="296"/>
      <c r="E259" s="294"/>
      <c r="F259" s="163"/>
      <c r="G259" s="279"/>
    </row>
    <row r="260" spans="1:7" x14ac:dyDescent="0.3">
      <c r="A260" s="215"/>
      <c r="B260" s="171"/>
      <c r="C260" s="280"/>
      <c r="D260" s="278"/>
      <c r="E260" s="177"/>
      <c r="F260" s="163"/>
      <c r="G260" s="177"/>
    </row>
    <row r="261" spans="1:7" x14ac:dyDescent="0.3">
      <c r="A261" s="297"/>
      <c r="B261" s="298"/>
      <c r="C261" s="299"/>
      <c r="D261" s="300"/>
      <c r="E261" s="228"/>
      <c r="F261" s="146"/>
      <c r="G261" s="279"/>
    </row>
    <row r="262" spans="1:7" x14ac:dyDescent="0.3">
      <c r="A262" s="198" t="s">
        <v>326</v>
      </c>
      <c r="B262" s="199"/>
      <c r="C262" s="199"/>
      <c r="D262" s="200"/>
      <c r="E262" s="200"/>
      <c r="F262" s="201"/>
      <c r="G262" s="301"/>
    </row>
    <row r="264" spans="1:7" x14ac:dyDescent="0.3">
      <c r="C264" s="147"/>
      <c r="D264" s="147"/>
      <c r="E264" s="147"/>
      <c r="F264" s="147"/>
      <c r="G264" s="147" t="str">
        <f>+G209</f>
        <v xml:space="preserve">CONTRACT NUMBER:  JW14455 </v>
      </c>
    </row>
    <row r="265" spans="1:7" x14ac:dyDescent="0.3">
      <c r="C265" s="147"/>
      <c r="D265" s="147"/>
      <c r="E265" s="147"/>
      <c r="F265" s="147"/>
      <c r="G265" s="147" t="str">
        <f>+G210</f>
        <v>DIEPSLOOT SEWAGE AQUEDUCT:  BILL No 1 (BRIDGE 1)</v>
      </c>
    </row>
    <row r="266" spans="1:7" x14ac:dyDescent="0.3">
      <c r="C266" s="233"/>
      <c r="D266" s="233"/>
      <c r="E266" s="233"/>
      <c r="F266" s="233"/>
      <c r="G266" s="233" t="s">
        <v>434</v>
      </c>
    </row>
    <row r="267" spans="1:7" x14ac:dyDescent="0.3">
      <c r="A267" s="149" t="s">
        <v>24</v>
      </c>
      <c r="B267" s="149" t="s">
        <v>0</v>
      </c>
      <c r="C267" s="149" t="s">
        <v>9</v>
      </c>
      <c r="D267" s="150" t="s">
        <v>1</v>
      </c>
      <c r="E267" s="151" t="s">
        <v>2</v>
      </c>
      <c r="F267" s="152" t="s">
        <v>25</v>
      </c>
      <c r="G267" s="153" t="s">
        <v>183</v>
      </c>
    </row>
    <row r="268" spans="1:7" x14ac:dyDescent="0.3">
      <c r="A268" s="154" t="s">
        <v>3</v>
      </c>
      <c r="B268" s="154" t="s">
        <v>184</v>
      </c>
      <c r="C268" s="154"/>
      <c r="D268" s="155"/>
      <c r="E268" s="156"/>
      <c r="F268" s="157"/>
      <c r="G268" s="158"/>
    </row>
    <row r="269" spans="1:7" ht="28.2" x14ac:dyDescent="0.3">
      <c r="A269" s="302" t="s">
        <v>435</v>
      </c>
      <c r="B269" s="303"/>
      <c r="C269" s="304" t="s">
        <v>436</v>
      </c>
      <c r="D269" s="305"/>
      <c r="E269" s="305"/>
      <c r="F269" s="163"/>
      <c r="G269" s="306"/>
    </row>
    <row r="270" spans="1:7" x14ac:dyDescent="0.3">
      <c r="A270" s="214"/>
      <c r="B270" s="176"/>
      <c r="C270" s="307"/>
      <c r="D270" s="161"/>
      <c r="E270" s="308"/>
      <c r="F270" s="163"/>
      <c r="G270" s="166"/>
    </row>
    <row r="271" spans="1:7" x14ac:dyDescent="0.3">
      <c r="A271" s="309" t="s">
        <v>437</v>
      </c>
      <c r="B271" s="169" t="s">
        <v>241</v>
      </c>
      <c r="C271" s="309" t="s">
        <v>438</v>
      </c>
      <c r="D271" s="161"/>
      <c r="E271" s="308"/>
      <c r="F271" s="163"/>
      <c r="G271" s="166"/>
    </row>
    <row r="272" spans="1:7" x14ac:dyDescent="0.3">
      <c r="A272" s="170"/>
      <c r="B272" s="169"/>
      <c r="C272" s="170"/>
      <c r="D272" s="161"/>
      <c r="E272" s="308"/>
      <c r="F272" s="163"/>
      <c r="G272" s="166"/>
    </row>
    <row r="273" spans="1:7" ht="41.4" x14ac:dyDescent="0.3">
      <c r="A273" s="168" t="s">
        <v>439</v>
      </c>
      <c r="B273" s="171" t="s">
        <v>245</v>
      </c>
      <c r="C273" s="188" t="s">
        <v>440</v>
      </c>
      <c r="D273" s="161" t="s">
        <v>441</v>
      </c>
      <c r="E273" s="177">
        <v>200</v>
      </c>
      <c r="F273" s="163"/>
      <c r="G273" s="197"/>
    </row>
    <row r="274" spans="1:7" x14ac:dyDescent="0.3">
      <c r="A274" s="168"/>
      <c r="B274" s="171"/>
      <c r="C274" s="188"/>
      <c r="D274" s="161"/>
      <c r="E274" s="177"/>
      <c r="F274" s="163"/>
      <c r="G274" s="166"/>
    </row>
    <row r="275" spans="1:7" ht="42" x14ac:dyDescent="0.3">
      <c r="A275" s="168" t="s">
        <v>442</v>
      </c>
      <c r="B275" s="183" t="s">
        <v>443</v>
      </c>
      <c r="C275" s="209" t="s">
        <v>444</v>
      </c>
      <c r="D275" s="161" t="s">
        <v>6</v>
      </c>
      <c r="E275" s="177">
        <v>1</v>
      </c>
      <c r="F275" s="163"/>
      <c r="G275" s="197"/>
    </row>
    <row r="276" spans="1:7" x14ac:dyDescent="0.3">
      <c r="A276" s="168"/>
      <c r="B276" s="183"/>
      <c r="C276" s="209"/>
      <c r="D276" s="161"/>
      <c r="E276" s="177"/>
      <c r="F276" s="163"/>
      <c r="G276" s="197"/>
    </row>
    <row r="277" spans="1:7" ht="55.8" x14ac:dyDescent="0.3">
      <c r="A277" s="168" t="s">
        <v>445</v>
      </c>
      <c r="B277" s="183" t="s">
        <v>443</v>
      </c>
      <c r="C277" s="209" t="s">
        <v>446</v>
      </c>
      <c r="D277" s="161" t="s">
        <v>6</v>
      </c>
      <c r="E277" s="177">
        <v>1</v>
      </c>
      <c r="F277" s="163"/>
      <c r="G277" s="197"/>
    </row>
    <row r="278" spans="1:7" x14ac:dyDescent="0.3">
      <c r="A278" s="170"/>
      <c r="B278" s="174"/>
      <c r="C278" s="209"/>
      <c r="D278" s="161"/>
      <c r="E278" s="177"/>
      <c r="F278" s="163"/>
      <c r="G278" s="166"/>
    </row>
    <row r="279" spans="1:7" x14ac:dyDescent="0.3">
      <c r="A279" s="310" t="s">
        <v>447</v>
      </c>
      <c r="B279" s="311" t="s">
        <v>448</v>
      </c>
      <c r="C279" s="312" t="s">
        <v>449</v>
      </c>
      <c r="D279" s="161"/>
      <c r="E279" s="177"/>
      <c r="F279" s="163"/>
      <c r="G279" s="166"/>
    </row>
    <row r="280" spans="1:7" x14ac:dyDescent="0.3">
      <c r="A280" s="168"/>
      <c r="B280" s="174"/>
      <c r="C280" s="209"/>
      <c r="D280" s="161"/>
      <c r="E280" s="177"/>
      <c r="F280" s="163"/>
      <c r="G280" s="166"/>
    </row>
    <row r="281" spans="1:7" ht="69" x14ac:dyDescent="0.3">
      <c r="A281" s="182" t="s">
        <v>450</v>
      </c>
      <c r="B281" s="208" t="s">
        <v>451</v>
      </c>
      <c r="C281" s="313" t="s">
        <v>452</v>
      </c>
      <c r="D281" s="181" t="s">
        <v>6</v>
      </c>
      <c r="E281" s="185">
        <v>1</v>
      </c>
      <c r="F281" s="163"/>
      <c r="G281" s="197"/>
    </row>
    <row r="282" spans="1:7" x14ac:dyDescent="0.3">
      <c r="A282" s="168"/>
      <c r="B282" s="174"/>
      <c r="C282" s="209"/>
      <c r="D282" s="161"/>
      <c r="E282" s="177"/>
      <c r="F282" s="163"/>
      <c r="G282" s="166"/>
    </row>
    <row r="283" spans="1:7" ht="41.4" x14ac:dyDescent="0.3">
      <c r="A283" s="182" t="s">
        <v>453</v>
      </c>
      <c r="B283" s="221" t="s">
        <v>454</v>
      </c>
      <c r="C283" s="314" t="s">
        <v>455</v>
      </c>
      <c r="D283" s="161" t="s">
        <v>252</v>
      </c>
      <c r="E283" s="177">
        <v>2</v>
      </c>
      <c r="F283" s="163"/>
      <c r="G283" s="197"/>
    </row>
    <row r="284" spans="1:7" x14ac:dyDescent="0.3">
      <c r="A284" s="182"/>
      <c r="B284" s="178"/>
      <c r="C284" s="209"/>
      <c r="D284" s="161"/>
      <c r="E284" s="177"/>
      <c r="F284" s="163"/>
      <c r="G284" s="166"/>
    </row>
    <row r="285" spans="1:7" ht="69.599999999999994" x14ac:dyDescent="0.3">
      <c r="A285" s="182" t="s">
        <v>456</v>
      </c>
      <c r="B285" s="178" t="s">
        <v>457</v>
      </c>
      <c r="C285" s="209" t="s">
        <v>458</v>
      </c>
      <c r="D285" s="181" t="s">
        <v>6</v>
      </c>
      <c r="E285" s="177">
        <v>1</v>
      </c>
      <c r="F285" s="163"/>
      <c r="G285" s="207"/>
    </row>
    <row r="286" spans="1:7" x14ac:dyDescent="0.3">
      <c r="A286" s="168"/>
      <c r="B286" s="174"/>
      <c r="C286" s="209"/>
      <c r="D286" s="161"/>
      <c r="E286" s="177"/>
      <c r="F286" s="163"/>
      <c r="G286" s="166"/>
    </row>
    <row r="287" spans="1:7" ht="28.2" x14ac:dyDescent="0.3">
      <c r="A287" s="168" t="s">
        <v>459</v>
      </c>
      <c r="B287" s="178" t="s">
        <v>460</v>
      </c>
      <c r="C287" s="209" t="s">
        <v>461</v>
      </c>
      <c r="D287" s="161" t="s">
        <v>266</v>
      </c>
      <c r="E287" s="177">
        <v>30</v>
      </c>
      <c r="F287" s="163"/>
      <c r="G287" s="197"/>
    </row>
    <row r="288" spans="1:7" x14ac:dyDescent="0.3">
      <c r="A288" s="168"/>
      <c r="B288" s="174"/>
      <c r="C288" s="209"/>
      <c r="D288" s="161"/>
      <c r="E288" s="177"/>
      <c r="F288" s="163"/>
      <c r="G288" s="166"/>
    </row>
    <row r="289" spans="1:7" ht="41.4" x14ac:dyDescent="0.3">
      <c r="A289" s="168" t="s">
        <v>462</v>
      </c>
      <c r="B289" s="208" t="s">
        <v>443</v>
      </c>
      <c r="C289" s="188" t="s">
        <v>463</v>
      </c>
      <c r="D289" s="161" t="s">
        <v>252</v>
      </c>
      <c r="E289" s="177">
        <v>6</v>
      </c>
      <c r="F289" s="163"/>
      <c r="G289" s="197"/>
    </row>
    <row r="290" spans="1:7" x14ac:dyDescent="0.3">
      <c r="A290" s="168"/>
      <c r="B290" s="171"/>
      <c r="C290" s="188"/>
      <c r="D290" s="161"/>
      <c r="E290" s="177"/>
      <c r="F290" s="163"/>
      <c r="G290" s="166"/>
    </row>
    <row r="291" spans="1:7" ht="96.6" x14ac:dyDescent="0.3">
      <c r="A291" s="168" t="s">
        <v>464</v>
      </c>
      <c r="B291" s="221" t="s">
        <v>454</v>
      </c>
      <c r="C291" s="188" t="s">
        <v>465</v>
      </c>
      <c r="D291" s="161" t="s">
        <v>6</v>
      </c>
      <c r="E291" s="185">
        <v>1</v>
      </c>
      <c r="F291" s="227"/>
      <c r="G291" s="197"/>
    </row>
    <row r="292" spans="1:7" x14ac:dyDescent="0.3">
      <c r="A292" s="168"/>
      <c r="B292" s="178"/>
      <c r="C292" s="188"/>
      <c r="D292" s="161"/>
      <c r="E292" s="185"/>
      <c r="F292" s="227"/>
      <c r="G292" s="166"/>
    </row>
    <row r="293" spans="1:7" x14ac:dyDescent="0.3">
      <c r="A293" s="168"/>
      <c r="B293" s="178">
        <v>8.1999999999999993</v>
      </c>
      <c r="C293" s="255" t="s">
        <v>466</v>
      </c>
      <c r="D293" s="161"/>
      <c r="E293" s="185"/>
      <c r="F293" s="227"/>
      <c r="G293" s="166"/>
    </row>
    <row r="294" spans="1:7" x14ac:dyDescent="0.3">
      <c r="A294" s="168"/>
      <c r="B294" s="178"/>
      <c r="C294" s="188"/>
      <c r="D294" s="161"/>
      <c r="E294" s="185"/>
      <c r="F294" s="227"/>
      <c r="G294" s="166"/>
    </row>
    <row r="295" spans="1:7" ht="16.2" x14ac:dyDescent="0.3">
      <c r="A295" s="168" t="s">
        <v>467</v>
      </c>
      <c r="B295" s="178" t="s">
        <v>249</v>
      </c>
      <c r="C295" s="188" t="s">
        <v>468</v>
      </c>
      <c r="D295" s="161" t="s">
        <v>441</v>
      </c>
      <c r="E295" s="185">
        <v>3</v>
      </c>
      <c r="F295" s="227"/>
      <c r="G295" s="197"/>
    </row>
    <row r="296" spans="1:7" x14ac:dyDescent="0.3">
      <c r="A296" s="168"/>
      <c r="B296" s="178"/>
      <c r="C296" s="188"/>
      <c r="D296" s="161"/>
      <c r="E296" s="185"/>
      <c r="F296" s="227"/>
      <c r="G296" s="166"/>
    </row>
    <row r="297" spans="1:7" ht="41.4" x14ac:dyDescent="0.3">
      <c r="A297" s="168" t="s">
        <v>469</v>
      </c>
      <c r="B297" s="178" t="s">
        <v>470</v>
      </c>
      <c r="C297" s="188" t="s">
        <v>471</v>
      </c>
      <c r="D297" s="161" t="s">
        <v>266</v>
      </c>
      <c r="E297" s="185">
        <v>1</v>
      </c>
      <c r="F297" s="227"/>
      <c r="G297" s="197"/>
    </row>
    <row r="298" spans="1:7" x14ac:dyDescent="0.3">
      <c r="A298" s="168"/>
      <c r="B298" s="178"/>
      <c r="C298" s="188"/>
      <c r="D298" s="161"/>
      <c r="E298" s="185"/>
      <c r="F298" s="227"/>
      <c r="G298" s="197"/>
    </row>
    <row r="299" spans="1:7" x14ac:dyDescent="0.3">
      <c r="A299" s="168"/>
      <c r="B299" s="178"/>
      <c r="C299" s="188"/>
      <c r="D299" s="161"/>
      <c r="E299" s="185"/>
      <c r="F299" s="227"/>
      <c r="G299" s="197"/>
    </row>
    <row r="300" spans="1:7" x14ac:dyDescent="0.3">
      <c r="A300" s="315"/>
      <c r="B300" s="316"/>
      <c r="C300" s="317"/>
      <c r="D300" s="298"/>
      <c r="E300" s="318"/>
      <c r="F300" s="157"/>
      <c r="G300" s="197"/>
    </row>
    <row r="301" spans="1:7" x14ac:dyDescent="0.3">
      <c r="A301" s="198" t="s">
        <v>295</v>
      </c>
      <c r="B301" s="199"/>
      <c r="C301" s="199"/>
      <c r="D301" s="200"/>
      <c r="E301" s="200"/>
      <c r="F301" s="229"/>
      <c r="G301" s="202"/>
    </row>
    <row r="302" spans="1:7" x14ac:dyDescent="0.3">
      <c r="A302" s="142"/>
      <c r="B302" s="145"/>
      <c r="C302" s="230"/>
      <c r="D302" s="145"/>
      <c r="E302" s="231"/>
      <c r="F302" s="146"/>
    </row>
    <row r="303" spans="1:7" x14ac:dyDescent="0.3">
      <c r="A303" s="142"/>
      <c r="B303" s="145"/>
      <c r="C303" s="147"/>
      <c r="D303" s="147"/>
      <c r="E303" s="147"/>
      <c r="F303" s="147"/>
      <c r="G303" s="147" t="str">
        <f>+G264</f>
        <v xml:space="preserve">CONTRACT NUMBER:  JW14455 </v>
      </c>
    </row>
    <row r="304" spans="1:7" x14ac:dyDescent="0.3">
      <c r="A304" s="142"/>
      <c r="B304" s="145"/>
      <c r="C304" s="232"/>
      <c r="D304" s="232"/>
      <c r="E304" s="232"/>
      <c r="F304" s="232"/>
      <c r="G304" s="147" t="str">
        <f>+G265</f>
        <v>DIEPSLOOT SEWAGE AQUEDUCT:  BILL No 1 (BRIDGE 1)</v>
      </c>
    </row>
    <row r="305" spans="1:7" x14ac:dyDescent="0.3">
      <c r="A305" s="142"/>
      <c r="B305" s="145"/>
      <c r="C305" s="233"/>
      <c r="D305" s="233"/>
      <c r="E305" s="233"/>
      <c r="F305" s="233"/>
      <c r="G305" s="147" t="str">
        <f>+G266</f>
        <v>SECTION 4: DIVERSION AND RE-ENTRY CHAMBER</v>
      </c>
    </row>
    <row r="306" spans="1:7" x14ac:dyDescent="0.3">
      <c r="A306" s="149" t="s">
        <v>24</v>
      </c>
      <c r="B306" s="149" t="s">
        <v>0</v>
      </c>
      <c r="C306" s="149" t="s">
        <v>9</v>
      </c>
      <c r="D306" s="150" t="s">
        <v>1</v>
      </c>
      <c r="E306" s="151" t="s">
        <v>2</v>
      </c>
      <c r="F306" s="152" t="s">
        <v>25</v>
      </c>
      <c r="G306" s="153" t="s">
        <v>183</v>
      </c>
    </row>
    <row r="307" spans="1:7" x14ac:dyDescent="0.3">
      <c r="A307" s="154" t="s">
        <v>3</v>
      </c>
      <c r="B307" s="154" t="s">
        <v>184</v>
      </c>
      <c r="C307" s="154"/>
      <c r="D307" s="155"/>
      <c r="E307" s="156"/>
      <c r="F307" s="157"/>
      <c r="G307" s="158"/>
    </row>
    <row r="308" spans="1:7" x14ac:dyDescent="0.3">
      <c r="A308" s="198" t="s">
        <v>296</v>
      </c>
      <c r="B308" s="199"/>
      <c r="C308" s="199"/>
      <c r="D308" s="199"/>
      <c r="E308" s="199"/>
      <c r="F308" s="205"/>
      <c r="G308" s="202"/>
    </row>
    <row r="309" spans="1:7" x14ac:dyDescent="0.3">
      <c r="A309" s="168"/>
      <c r="B309" s="178"/>
      <c r="C309" s="188"/>
      <c r="D309" s="161"/>
      <c r="E309" s="185"/>
      <c r="F309" s="227"/>
      <c r="G309" s="166"/>
    </row>
    <row r="310" spans="1:7" ht="27.6" x14ac:dyDescent="0.3">
      <c r="A310" s="168"/>
      <c r="B310" s="249" t="s">
        <v>4</v>
      </c>
      <c r="C310" s="255" t="s">
        <v>472</v>
      </c>
      <c r="D310" s="161"/>
      <c r="E310" s="185"/>
      <c r="F310" s="227"/>
      <c r="G310" s="166"/>
    </row>
    <row r="311" spans="1:7" x14ac:dyDescent="0.3">
      <c r="A311" s="168"/>
      <c r="B311" s="178"/>
      <c r="C311" s="255"/>
      <c r="D311" s="161"/>
      <c r="E311" s="185"/>
      <c r="F311" s="227"/>
      <c r="G311" s="166"/>
    </row>
    <row r="312" spans="1:7" x14ac:dyDescent="0.3">
      <c r="A312" s="168" t="s">
        <v>473</v>
      </c>
      <c r="B312" s="249"/>
      <c r="C312" s="213" t="s">
        <v>474</v>
      </c>
      <c r="D312" s="161" t="s">
        <v>389</v>
      </c>
      <c r="E312" s="185">
        <v>5</v>
      </c>
      <c r="F312" s="227"/>
      <c r="G312" s="197"/>
    </row>
    <row r="313" spans="1:7" x14ac:dyDescent="0.3">
      <c r="A313" s="168"/>
      <c r="B313" s="250"/>
      <c r="C313" s="319"/>
      <c r="D313" s="161"/>
      <c r="E313" s="185"/>
      <c r="F313" s="227"/>
      <c r="G313" s="166"/>
    </row>
    <row r="314" spans="1:7" x14ac:dyDescent="0.3">
      <c r="A314" s="168" t="s">
        <v>475</v>
      </c>
      <c r="B314" s="250"/>
      <c r="C314" s="213" t="s">
        <v>388</v>
      </c>
      <c r="D314" s="161" t="s">
        <v>389</v>
      </c>
      <c r="E314" s="185">
        <v>10</v>
      </c>
      <c r="F314" s="227"/>
      <c r="G314" s="197"/>
    </row>
    <row r="315" spans="1:7" x14ac:dyDescent="0.3">
      <c r="A315" s="168"/>
      <c r="B315" s="178"/>
      <c r="C315" s="188"/>
      <c r="D315" s="161"/>
      <c r="E315" s="185"/>
      <c r="F315" s="227"/>
      <c r="G315" s="166"/>
    </row>
    <row r="316" spans="1:7" ht="27.6" x14ac:dyDescent="0.3">
      <c r="A316" s="168"/>
      <c r="B316" s="320" t="s">
        <v>476</v>
      </c>
      <c r="C316" s="255" t="s">
        <v>477</v>
      </c>
      <c r="D316" s="161"/>
      <c r="E316" s="185"/>
      <c r="F316" s="227"/>
      <c r="G316" s="166"/>
    </row>
    <row r="317" spans="1:7" x14ac:dyDescent="0.3">
      <c r="A317" s="168"/>
      <c r="B317" s="171"/>
      <c r="C317" s="188"/>
      <c r="D317" s="161"/>
      <c r="E317" s="177"/>
      <c r="F317" s="163"/>
      <c r="G317" s="166"/>
    </row>
    <row r="318" spans="1:7" ht="55.2" x14ac:dyDescent="0.3">
      <c r="A318" s="168" t="s">
        <v>478</v>
      </c>
      <c r="B318" s="178" t="s">
        <v>245</v>
      </c>
      <c r="C318" s="188" t="s">
        <v>479</v>
      </c>
      <c r="D318" s="161" t="s">
        <v>252</v>
      </c>
      <c r="E318" s="177">
        <v>2</v>
      </c>
      <c r="F318" s="163"/>
      <c r="G318" s="197"/>
    </row>
    <row r="319" spans="1:7" x14ac:dyDescent="0.3">
      <c r="A319" s="168"/>
      <c r="B319" s="171"/>
      <c r="C319" s="188"/>
      <c r="D319" s="161"/>
      <c r="E319" s="177"/>
      <c r="F319" s="163"/>
      <c r="G319" s="166"/>
    </row>
    <row r="320" spans="1:7" ht="28.2" x14ac:dyDescent="0.3">
      <c r="A320" s="168" t="s">
        <v>480</v>
      </c>
      <c r="B320" s="321" t="s">
        <v>481</v>
      </c>
      <c r="C320" s="188" t="s">
        <v>482</v>
      </c>
      <c r="D320" s="161" t="s">
        <v>252</v>
      </c>
      <c r="E320" s="177">
        <v>2</v>
      </c>
      <c r="F320" s="163"/>
      <c r="G320" s="197"/>
    </row>
    <row r="321" spans="1:7" x14ac:dyDescent="0.3">
      <c r="A321" s="168"/>
      <c r="B321" s="178"/>
      <c r="C321" s="188"/>
      <c r="D321" s="161"/>
      <c r="E321" s="177"/>
      <c r="F321" s="163"/>
      <c r="G321" s="166"/>
    </row>
    <row r="322" spans="1:7" ht="27.6" x14ac:dyDescent="0.3">
      <c r="A322" s="168" t="s">
        <v>483</v>
      </c>
      <c r="B322" s="178" t="s">
        <v>484</v>
      </c>
      <c r="C322" s="188" t="s">
        <v>485</v>
      </c>
      <c r="D322" s="161" t="s">
        <v>266</v>
      </c>
      <c r="E322" s="177">
        <v>10</v>
      </c>
      <c r="F322" s="163"/>
      <c r="G322" s="197"/>
    </row>
    <row r="323" spans="1:7" x14ac:dyDescent="0.3">
      <c r="A323" s="168"/>
      <c r="B323" s="171"/>
      <c r="C323" s="188"/>
      <c r="D323" s="161"/>
      <c r="E323" s="177"/>
      <c r="F323" s="163"/>
      <c r="G323" s="166"/>
    </row>
    <row r="324" spans="1:7" ht="41.4" x14ac:dyDescent="0.3">
      <c r="A324" s="168" t="s">
        <v>486</v>
      </c>
      <c r="B324" s="321" t="s">
        <v>481</v>
      </c>
      <c r="C324" s="188" t="s">
        <v>487</v>
      </c>
      <c r="D324" s="161" t="s">
        <v>488</v>
      </c>
      <c r="E324" s="177">
        <v>1</v>
      </c>
      <c r="F324" s="163"/>
      <c r="G324" s="197"/>
    </row>
    <row r="325" spans="1:7" x14ac:dyDescent="0.3">
      <c r="A325" s="168"/>
      <c r="B325" s="171"/>
      <c r="C325" s="188"/>
      <c r="D325" s="161"/>
      <c r="E325" s="177"/>
      <c r="F325" s="163"/>
      <c r="G325" s="166"/>
    </row>
    <row r="326" spans="1:7" ht="69" x14ac:dyDescent="0.3">
      <c r="A326" s="168" t="s">
        <v>489</v>
      </c>
      <c r="B326" s="178" t="s">
        <v>490</v>
      </c>
      <c r="C326" s="188" t="s">
        <v>491</v>
      </c>
      <c r="D326" s="161" t="s">
        <v>111</v>
      </c>
      <c r="E326" s="177">
        <v>1</v>
      </c>
      <c r="F326" s="163">
        <v>3000000</v>
      </c>
      <c r="G326" s="197">
        <f>+E326*F326</f>
        <v>3000000</v>
      </c>
    </row>
    <row r="327" spans="1:7" ht="44.4" customHeight="1" x14ac:dyDescent="0.3">
      <c r="A327" s="168" t="s">
        <v>492</v>
      </c>
      <c r="B327" s="178"/>
      <c r="C327" s="188" t="s">
        <v>493</v>
      </c>
      <c r="D327" s="161" t="s">
        <v>8</v>
      </c>
      <c r="E327" s="177">
        <v>50</v>
      </c>
      <c r="F327" s="163"/>
      <c r="G327" s="166"/>
    </row>
    <row r="328" spans="1:7" x14ac:dyDescent="0.3">
      <c r="A328" s="168"/>
      <c r="B328" s="178"/>
      <c r="C328" s="188"/>
      <c r="D328" s="161"/>
      <c r="E328" s="177"/>
      <c r="F328" s="163"/>
      <c r="G328" s="166"/>
    </row>
    <row r="329" spans="1:7" x14ac:dyDescent="0.3">
      <c r="A329" s="168"/>
      <c r="B329" s="178"/>
      <c r="C329" s="188"/>
      <c r="D329" s="161"/>
      <c r="E329" s="177"/>
      <c r="F329" s="163"/>
      <c r="G329" s="166"/>
    </row>
    <row r="330" spans="1:7" x14ac:dyDescent="0.3">
      <c r="A330" s="168"/>
      <c r="B330" s="178"/>
      <c r="C330" s="188"/>
      <c r="D330" s="161"/>
      <c r="E330" s="177"/>
      <c r="F330" s="163"/>
      <c r="G330" s="166"/>
    </row>
    <row r="331" spans="1:7" x14ac:dyDescent="0.3">
      <c r="A331" s="168"/>
      <c r="B331" s="178"/>
      <c r="C331" s="188"/>
      <c r="D331" s="161"/>
      <c r="E331" s="177"/>
      <c r="F331" s="163"/>
      <c r="G331" s="166"/>
    </row>
    <row r="332" spans="1:7" x14ac:dyDescent="0.3">
      <c r="A332" s="168"/>
      <c r="B332" s="178"/>
      <c r="C332" s="188"/>
      <c r="D332" s="161"/>
      <c r="E332" s="177"/>
      <c r="F332" s="163"/>
      <c r="G332" s="166"/>
    </row>
    <row r="333" spans="1:7" x14ac:dyDescent="0.3">
      <c r="A333" s="168"/>
      <c r="B333" s="178"/>
      <c r="C333" s="188"/>
      <c r="D333" s="161"/>
      <c r="E333" s="177"/>
      <c r="F333" s="163"/>
      <c r="G333" s="166"/>
    </row>
    <row r="334" spans="1:7" x14ac:dyDescent="0.3">
      <c r="A334" s="168"/>
      <c r="B334" s="178"/>
      <c r="C334" s="188"/>
      <c r="D334" s="161"/>
      <c r="E334" s="177"/>
      <c r="F334" s="163"/>
      <c r="G334" s="166"/>
    </row>
    <row r="335" spans="1:7" x14ac:dyDescent="0.3">
      <c r="A335" s="168"/>
      <c r="B335" s="178"/>
      <c r="C335" s="188"/>
      <c r="D335" s="161"/>
      <c r="E335" s="177"/>
      <c r="F335" s="163"/>
      <c r="G335" s="166"/>
    </row>
    <row r="336" spans="1:7" x14ac:dyDescent="0.3">
      <c r="A336" s="168"/>
      <c r="B336" s="178"/>
      <c r="C336" s="188"/>
      <c r="D336" s="161"/>
      <c r="E336" s="177"/>
      <c r="F336" s="163"/>
      <c r="G336" s="166"/>
    </row>
    <row r="337" spans="1:7" x14ac:dyDescent="0.3">
      <c r="A337" s="168"/>
      <c r="B337" s="178"/>
      <c r="C337" s="188"/>
      <c r="D337" s="161"/>
      <c r="E337" s="177"/>
      <c r="F337" s="163"/>
      <c r="G337" s="166"/>
    </row>
    <row r="338" spans="1:7" x14ac:dyDescent="0.3">
      <c r="A338" s="168"/>
      <c r="B338" s="178"/>
      <c r="C338" s="188"/>
      <c r="D338" s="161"/>
      <c r="E338" s="177"/>
      <c r="F338" s="163"/>
      <c r="G338" s="166"/>
    </row>
    <row r="339" spans="1:7" x14ac:dyDescent="0.3">
      <c r="A339" s="168"/>
      <c r="B339" s="178"/>
      <c r="C339" s="209"/>
      <c r="D339" s="256"/>
      <c r="E339" s="265"/>
      <c r="F339" s="163"/>
      <c r="G339" s="166"/>
    </row>
    <row r="340" spans="1:7" x14ac:dyDescent="0.3">
      <c r="A340" s="168"/>
      <c r="B340" s="178"/>
      <c r="C340" s="322"/>
      <c r="D340" s="256"/>
      <c r="E340" s="265"/>
      <c r="F340" s="163"/>
      <c r="G340" s="166"/>
    </row>
    <row r="341" spans="1:7" x14ac:dyDescent="0.3">
      <c r="A341" s="168"/>
      <c r="B341" s="178"/>
      <c r="C341" s="188"/>
      <c r="D341" s="161"/>
      <c r="E341" s="177"/>
      <c r="F341" s="163"/>
      <c r="G341" s="166"/>
    </row>
    <row r="342" spans="1:7" x14ac:dyDescent="0.3">
      <c r="A342" s="168"/>
      <c r="B342" s="323"/>
      <c r="C342" s="189"/>
      <c r="D342" s="256"/>
      <c r="E342" s="265"/>
      <c r="F342" s="163"/>
      <c r="G342" s="166"/>
    </row>
    <row r="343" spans="1:7" x14ac:dyDescent="0.3">
      <c r="A343" s="168"/>
      <c r="B343" s="324"/>
      <c r="C343" s="189"/>
      <c r="D343" s="256"/>
      <c r="E343" s="265"/>
      <c r="F343" s="163"/>
      <c r="G343" s="166"/>
    </row>
    <row r="344" spans="1:7" x14ac:dyDescent="0.3">
      <c r="A344" s="168"/>
      <c r="B344" s="323"/>
      <c r="C344" s="189"/>
      <c r="D344" s="256"/>
      <c r="E344" s="265"/>
      <c r="F344" s="163"/>
      <c r="G344" s="166"/>
    </row>
    <row r="345" spans="1:7" x14ac:dyDescent="0.3">
      <c r="A345" s="168"/>
      <c r="B345" s="178"/>
      <c r="C345" s="188"/>
      <c r="D345" s="161"/>
      <c r="E345" s="177"/>
      <c r="F345" s="163"/>
      <c r="G345" s="166"/>
    </row>
    <row r="346" spans="1:7" x14ac:dyDescent="0.3">
      <c r="A346" s="168"/>
      <c r="B346" s="178"/>
      <c r="C346" s="188"/>
      <c r="D346" s="161"/>
      <c r="E346" s="177"/>
      <c r="F346" s="163"/>
      <c r="G346" s="166"/>
    </row>
    <row r="347" spans="1:7" x14ac:dyDescent="0.3">
      <c r="A347" s="168"/>
      <c r="B347" s="178"/>
      <c r="C347" s="188"/>
      <c r="D347" s="161"/>
      <c r="E347" s="177"/>
      <c r="F347" s="163"/>
      <c r="G347" s="166"/>
    </row>
    <row r="348" spans="1:7" x14ac:dyDescent="0.3">
      <c r="A348" s="168"/>
      <c r="B348" s="178"/>
      <c r="C348" s="188"/>
      <c r="D348" s="161"/>
      <c r="E348" s="177"/>
      <c r="F348" s="163"/>
      <c r="G348" s="166"/>
    </row>
    <row r="349" spans="1:7" x14ac:dyDescent="0.3">
      <c r="A349" s="168"/>
      <c r="B349" s="178"/>
      <c r="C349" s="209"/>
      <c r="D349" s="161"/>
      <c r="E349" s="177"/>
      <c r="F349" s="227"/>
      <c r="G349" s="166"/>
    </row>
    <row r="350" spans="1:7" x14ac:dyDescent="0.3">
      <c r="A350" s="168"/>
      <c r="B350" s="215"/>
      <c r="C350" s="188"/>
      <c r="D350" s="161"/>
      <c r="E350" s="177"/>
      <c r="F350" s="227"/>
      <c r="G350" s="166"/>
    </row>
    <row r="351" spans="1:7" x14ac:dyDescent="0.3">
      <c r="A351" s="168"/>
      <c r="B351" s="215"/>
      <c r="C351" s="188"/>
      <c r="D351" s="161"/>
      <c r="E351" s="177"/>
      <c r="F351" s="227"/>
      <c r="G351" s="166"/>
    </row>
    <row r="352" spans="1:7" x14ac:dyDescent="0.3">
      <c r="A352" s="168"/>
      <c r="B352" s="174"/>
      <c r="C352" s="209"/>
      <c r="D352" s="161"/>
      <c r="E352" s="162"/>
      <c r="F352" s="163"/>
      <c r="G352" s="166"/>
    </row>
    <row r="353" spans="1:7" x14ac:dyDescent="0.3">
      <c r="A353" s="198" t="s">
        <v>326</v>
      </c>
      <c r="B353" s="199"/>
      <c r="C353" s="199"/>
      <c r="D353" s="200"/>
      <c r="E353" s="200"/>
      <c r="F353" s="201"/>
      <c r="G353" s="202"/>
    </row>
    <row r="354" spans="1:7" x14ac:dyDescent="0.3">
      <c r="A354" s="325"/>
      <c r="B354" s="326"/>
      <c r="C354" s="327"/>
      <c r="D354" s="328"/>
      <c r="E354" s="328"/>
    </row>
    <row r="355" spans="1:7" x14ac:dyDescent="0.3">
      <c r="A355" s="329"/>
      <c r="B355" s="204"/>
      <c r="C355" s="147"/>
      <c r="D355" s="147"/>
      <c r="E355" s="147"/>
      <c r="F355" s="147"/>
      <c r="G355" s="147" t="str">
        <f>+G264</f>
        <v xml:space="preserve">CONTRACT NUMBER:  JW14455 </v>
      </c>
    </row>
    <row r="356" spans="1:7" x14ac:dyDescent="0.3">
      <c r="A356" s="329"/>
      <c r="B356" s="204"/>
      <c r="C356" s="330"/>
      <c r="D356" s="330"/>
      <c r="E356" s="330"/>
      <c r="F356" s="330"/>
      <c r="G356" s="147" t="str">
        <f>+G265</f>
        <v>DIEPSLOOT SEWAGE AQUEDUCT:  BILL No 1 (BRIDGE 1)</v>
      </c>
    </row>
    <row r="357" spans="1:7" x14ac:dyDescent="0.3">
      <c r="A357" s="329"/>
      <c r="B357" s="204"/>
      <c r="D357" s="331"/>
      <c r="E357" s="331"/>
      <c r="F357" s="331"/>
      <c r="G357" s="331" t="s">
        <v>494</v>
      </c>
    </row>
    <row r="358" spans="1:7" x14ac:dyDescent="0.3">
      <c r="A358" s="149" t="s">
        <v>24</v>
      </c>
      <c r="B358" s="149" t="s">
        <v>0</v>
      </c>
      <c r="C358" s="149" t="s">
        <v>9</v>
      </c>
      <c r="D358" s="150" t="s">
        <v>1</v>
      </c>
      <c r="E358" s="151" t="s">
        <v>2</v>
      </c>
      <c r="F358" s="152" t="s">
        <v>25</v>
      </c>
      <c r="G358" s="153" t="s">
        <v>183</v>
      </c>
    </row>
    <row r="359" spans="1:7" x14ac:dyDescent="0.3">
      <c r="A359" s="154" t="s">
        <v>3</v>
      </c>
      <c r="B359" s="154" t="s">
        <v>184</v>
      </c>
      <c r="C359" s="154"/>
      <c r="D359" s="155"/>
      <c r="E359" s="156"/>
      <c r="F359" s="157"/>
      <c r="G359" s="158"/>
    </row>
    <row r="360" spans="1:7" ht="27.6" x14ac:dyDescent="0.3">
      <c r="A360" s="332">
        <v>5</v>
      </c>
      <c r="B360" s="333" t="s">
        <v>185</v>
      </c>
      <c r="C360" s="334" t="s">
        <v>495</v>
      </c>
      <c r="D360" s="333"/>
      <c r="E360" s="333"/>
      <c r="F360" s="163"/>
      <c r="G360" s="306"/>
    </row>
    <row r="361" spans="1:7" x14ac:dyDescent="0.3">
      <c r="A361" s="252"/>
      <c r="B361" s="181"/>
      <c r="C361" s="286"/>
      <c r="D361" s="181"/>
      <c r="E361" s="335"/>
      <c r="F361" s="163"/>
      <c r="G361" s="166"/>
    </row>
    <row r="362" spans="1:7" ht="41.4" x14ac:dyDescent="0.3">
      <c r="A362" s="187" t="s">
        <v>496</v>
      </c>
      <c r="B362" s="181" t="s">
        <v>497</v>
      </c>
      <c r="C362" s="186" t="s">
        <v>498</v>
      </c>
      <c r="D362" s="181" t="s">
        <v>499</v>
      </c>
      <c r="E362" s="335">
        <v>1</v>
      </c>
      <c r="F362" s="163"/>
      <c r="G362" s="197"/>
    </row>
    <row r="363" spans="1:7" x14ac:dyDescent="0.3">
      <c r="A363" s="182"/>
      <c r="B363" s="181"/>
      <c r="C363" s="186"/>
      <c r="D363" s="181"/>
      <c r="E363" s="335"/>
      <c r="F363" s="163"/>
      <c r="G363" s="166"/>
    </row>
    <row r="364" spans="1:7" ht="41.4" x14ac:dyDescent="0.3">
      <c r="A364" s="182" t="s">
        <v>500</v>
      </c>
      <c r="B364" s="181" t="s">
        <v>501</v>
      </c>
      <c r="C364" s="186" t="s">
        <v>502</v>
      </c>
      <c r="D364" s="181" t="s">
        <v>499</v>
      </c>
      <c r="E364" s="335">
        <v>1</v>
      </c>
      <c r="F364" s="163"/>
      <c r="G364" s="197"/>
    </row>
    <row r="365" spans="1:7" x14ac:dyDescent="0.3">
      <c r="A365" s="182"/>
      <c r="B365" s="181"/>
      <c r="C365" s="186"/>
      <c r="D365" s="181"/>
      <c r="E365" s="335"/>
      <c r="F365" s="163"/>
      <c r="G365" s="166"/>
    </row>
    <row r="366" spans="1:7" ht="55.2" x14ac:dyDescent="0.3">
      <c r="A366" s="182" t="s">
        <v>503</v>
      </c>
      <c r="B366" s="181" t="s">
        <v>504</v>
      </c>
      <c r="C366" s="336" t="s">
        <v>505</v>
      </c>
      <c r="D366" s="181" t="s">
        <v>499</v>
      </c>
      <c r="E366" s="335">
        <v>1</v>
      </c>
      <c r="F366" s="163"/>
      <c r="G366" s="197"/>
    </row>
    <row r="367" spans="1:7" x14ac:dyDescent="0.3">
      <c r="A367" s="182"/>
      <c r="B367" s="181"/>
      <c r="C367" s="186"/>
      <c r="D367" s="181"/>
      <c r="E367" s="335"/>
      <c r="F367" s="163"/>
      <c r="G367" s="166"/>
    </row>
    <row r="368" spans="1:7" ht="27.6" x14ac:dyDescent="0.3">
      <c r="A368" s="182" t="s">
        <v>506</v>
      </c>
      <c r="B368" s="181" t="s">
        <v>507</v>
      </c>
      <c r="C368" s="188" t="s">
        <v>508</v>
      </c>
      <c r="D368" s="181" t="s">
        <v>499</v>
      </c>
      <c r="E368" s="185">
        <v>1</v>
      </c>
      <c r="F368" s="163"/>
      <c r="G368" s="197"/>
    </row>
    <row r="369" spans="1:7" x14ac:dyDescent="0.3">
      <c r="A369" s="182"/>
      <c r="B369" s="183"/>
      <c r="C369" s="186"/>
      <c r="D369" s="181"/>
      <c r="E369" s="185"/>
      <c r="F369" s="163"/>
      <c r="G369" s="166"/>
    </row>
    <row r="370" spans="1:7" x14ac:dyDescent="0.3">
      <c r="A370" s="168"/>
      <c r="B370" s="181"/>
      <c r="C370" s="188"/>
      <c r="D370" s="181"/>
      <c r="E370" s="185"/>
      <c r="F370" s="163"/>
      <c r="G370" s="166"/>
    </row>
    <row r="371" spans="1:7" x14ac:dyDescent="0.3">
      <c r="A371" s="182"/>
      <c r="B371" s="183"/>
      <c r="C371" s="186"/>
      <c r="D371" s="181"/>
      <c r="E371" s="185"/>
      <c r="F371" s="163"/>
      <c r="G371" s="166"/>
    </row>
    <row r="372" spans="1:7" x14ac:dyDescent="0.3">
      <c r="A372" s="182"/>
      <c r="B372" s="183"/>
      <c r="C372" s="186"/>
      <c r="D372" s="181"/>
      <c r="E372" s="185"/>
      <c r="F372" s="163"/>
      <c r="G372" s="166"/>
    </row>
    <row r="373" spans="1:7" x14ac:dyDescent="0.3">
      <c r="A373" s="182"/>
      <c r="B373" s="183"/>
      <c r="C373" s="186"/>
      <c r="D373" s="181"/>
      <c r="E373" s="185"/>
      <c r="F373" s="163"/>
      <c r="G373" s="166"/>
    </row>
    <row r="374" spans="1:7" x14ac:dyDescent="0.3">
      <c r="A374" s="182"/>
      <c r="B374" s="183"/>
      <c r="C374" s="186"/>
      <c r="D374" s="181"/>
      <c r="E374" s="185"/>
      <c r="F374" s="163"/>
      <c r="G374" s="166"/>
    </row>
    <row r="375" spans="1:7" x14ac:dyDescent="0.3">
      <c r="A375" s="182"/>
      <c r="B375" s="183"/>
      <c r="C375" s="186"/>
      <c r="D375" s="181"/>
      <c r="E375" s="185"/>
      <c r="F375" s="163"/>
      <c r="G375" s="166"/>
    </row>
    <row r="376" spans="1:7" x14ac:dyDescent="0.3">
      <c r="A376" s="182"/>
      <c r="B376" s="183"/>
      <c r="C376" s="186"/>
      <c r="D376" s="181"/>
      <c r="E376" s="185"/>
      <c r="F376" s="163"/>
      <c r="G376" s="166"/>
    </row>
    <row r="377" spans="1:7" x14ac:dyDescent="0.3">
      <c r="A377" s="182"/>
      <c r="B377" s="183"/>
      <c r="C377" s="186"/>
      <c r="D377" s="181"/>
      <c r="E377" s="185"/>
      <c r="F377" s="163"/>
      <c r="G377" s="166"/>
    </row>
    <row r="378" spans="1:7" x14ac:dyDescent="0.3">
      <c r="A378" s="182"/>
      <c r="B378" s="183"/>
      <c r="C378" s="186"/>
      <c r="D378" s="181"/>
      <c r="E378" s="185"/>
      <c r="F378" s="163"/>
      <c r="G378" s="166"/>
    </row>
    <row r="379" spans="1:7" x14ac:dyDescent="0.3">
      <c r="A379" s="182"/>
      <c r="B379" s="183"/>
      <c r="C379" s="186"/>
      <c r="D379" s="181"/>
      <c r="E379" s="185"/>
      <c r="F379" s="163"/>
      <c r="G379" s="166"/>
    </row>
    <row r="380" spans="1:7" x14ac:dyDescent="0.3">
      <c r="A380" s="182"/>
      <c r="B380" s="183"/>
      <c r="C380" s="186"/>
      <c r="D380" s="181"/>
      <c r="E380" s="185"/>
      <c r="F380" s="163"/>
      <c r="G380" s="166"/>
    </row>
    <row r="381" spans="1:7" x14ac:dyDescent="0.3">
      <c r="A381" s="182"/>
      <c r="B381" s="183"/>
      <c r="C381" s="186"/>
      <c r="D381" s="181"/>
      <c r="E381" s="185"/>
      <c r="F381" s="163"/>
      <c r="G381" s="166"/>
    </row>
    <row r="382" spans="1:7" x14ac:dyDescent="0.3">
      <c r="A382" s="182"/>
      <c r="B382" s="183"/>
      <c r="C382" s="186"/>
      <c r="D382" s="181"/>
      <c r="E382" s="185"/>
      <c r="F382" s="163"/>
      <c r="G382" s="166"/>
    </row>
    <row r="383" spans="1:7" x14ac:dyDescent="0.3">
      <c r="A383" s="182"/>
      <c r="B383" s="183"/>
      <c r="C383" s="186"/>
      <c r="D383" s="181"/>
      <c r="E383" s="185"/>
      <c r="F383" s="163"/>
      <c r="G383" s="166"/>
    </row>
    <row r="384" spans="1:7" x14ac:dyDescent="0.3">
      <c r="A384" s="182"/>
      <c r="B384" s="183"/>
      <c r="C384" s="186"/>
      <c r="D384" s="181"/>
      <c r="E384" s="185"/>
      <c r="F384" s="163"/>
      <c r="G384" s="166"/>
    </row>
    <row r="385" spans="1:7" x14ac:dyDescent="0.3">
      <c r="A385" s="182"/>
      <c r="B385" s="183"/>
      <c r="C385" s="186"/>
      <c r="D385" s="181"/>
      <c r="E385" s="185"/>
      <c r="F385" s="163"/>
      <c r="G385" s="166"/>
    </row>
    <row r="386" spans="1:7" x14ac:dyDescent="0.3">
      <c r="A386" s="182"/>
      <c r="B386" s="183"/>
      <c r="C386" s="186"/>
      <c r="D386" s="181"/>
      <c r="E386" s="185"/>
      <c r="F386" s="163"/>
      <c r="G386" s="166"/>
    </row>
    <row r="387" spans="1:7" x14ac:dyDescent="0.3">
      <c r="A387" s="182"/>
      <c r="B387" s="183"/>
      <c r="C387" s="186"/>
      <c r="D387" s="181"/>
      <c r="E387" s="185"/>
      <c r="F387" s="163"/>
      <c r="G387" s="166"/>
    </row>
    <row r="388" spans="1:7" x14ac:dyDescent="0.3">
      <c r="A388" s="182"/>
      <c r="B388" s="183"/>
      <c r="C388" s="186"/>
      <c r="D388" s="181"/>
      <c r="E388" s="185"/>
      <c r="F388" s="163"/>
      <c r="G388" s="166"/>
    </row>
    <row r="389" spans="1:7" x14ac:dyDescent="0.3">
      <c r="A389" s="182"/>
      <c r="B389" s="183"/>
      <c r="C389" s="186"/>
      <c r="D389" s="181"/>
      <c r="E389" s="185"/>
      <c r="F389" s="163"/>
      <c r="G389" s="166"/>
    </row>
    <row r="390" spans="1:7" x14ac:dyDescent="0.3">
      <c r="A390" s="182"/>
      <c r="B390" s="183"/>
      <c r="C390" s="186"/>
      <c r="D390" s="181"/>
      <c r="E390" s="185"/>
      <c r="F390" s="163"/>
      <c r="G390" s="166"/>
    </row>
    <row r="391" spans="1:7" x14ac:dyDescent="0.3">
      <c r="A391" s="182"/>
      <c r="B391" s="183"/>
      <c r="C391" s="186"/>
      <c r="D391" s="181"/>
      <c r="E391" s="185"/>
      <c r="F391" s="163"/>
      <c r="G391" s="166"/>
    </row>
    <row r="392" spans="1:7" x14ac:dyDescent="0.3">
      <c r="A392" s="182"/>
      <c r="B392" s="183"/>
      <c r="C392" s="186"/>
      <c r="D392" s="181"/>
      <c r="E392" s="185"/>
      <c r="F392" s="163"/>
      <c r="G392" s="166"/>
    </row>
    <row r="393" spans="1:7" x14ac:dyDescent="0.3">
      <c r="A393" s="182"/>
      <c r="B393" s="183"/>
      <c r="C393" s="186"/>
      <c r="D393" s="181"/>
      <c r="E393" s="185"/>
      <c r="F393" s="163"/>
      <c r="G393" s="166"/>
    </row>
    <row r="394" spans="1:7" x14ac:dyDescent="0.3">
      <c r="A394" s="182"/>
      <c r="B394" s="183"/>
      <c r="C394" s="186"/>
      <c r="D394" s="181"/>
      <c r="E394" s="185"/>
      <c r="F394" s="163"/>
      <c r="G394" s="166"/>
    </row>
    <row r="395" spans="1:7" x14ac:dyDescent="0.3">
      <c r="A395" s="182"/>
      <c r="B395" s="183"/>
      <c r="C395" s="186"/>
      <c r="D395" s="181"/>
      <c r="E395" s="185"/>
      <c r="F395" s="163"/>
      <c r="G395" s="166"/>
    </row>
    <row r="396" spans="1:7" x14ac:dyDescent="0.3">
      <c r="A396" s="182"/>
      <c r="B396" s="183"/>
      <c r="C396" s="186"/>
      <c r="D396" s="181"/>
      <c r="E396" s="185"/>
      <c r="F396" s="163"/>
      <c r="G396" s="166"/>
    </row>
    <row r="397" spans="1:7" x14ac:dyDescent="0.3">
      <c r="A397" s="182"/>
      <c r="B397" s="183"/>
      <c r="C397" s="186"/>
      <c r="D397" s="181"/>
      <c r="E397" s="185"/>
      <c r="F397" s="163"/>
      <c r="G397" s="166"/>
    </row>
    <row r="398" spans="1:7" x14ac:dyDescent="0.3">
      <c r="A398" s="182"/>
      <c r="B398" s="183"/>
      <c r="C398" s="186"/>
      <c r="D398" s="181"/>
      <c r="E398" s="185"/>
      <c r="F398" s="163"/>
      <c r="G398" s="166"/>
    </row>
    <row r="399" spans="1:7" x14ac:dyDescent="0.3">
      <c r="A399" s="182"/>
      <c r="B399" s="183"/>
      <c r="C399" s="186"/>
      <c r="D399" s="181"/>
      <c r="E399" s="185"/>
      <c r="F399" s="163"/>
      <c r="G399" s="166"/>
    </row>
    <row r="400" spans="1:7" x14ac:dyDescent="0.3">
      <c r="A400" s="182"/>
      <c r="B400" s="183"/>
      <c r="C400" s="186"/>
      <c r="D400" s="181"/>
      <c r="E400" s="185"/>
      <c r="F400" s="163"/>
      <c r="G400" s="166"/>
    </row>
    <row r="401" spans="1:7" x14ac:dyDescent="0.3">
      <c r="A401" s="182"/>
      <c r="B401" s="183"/>
      <c r="C401" s="336"/>
      <c r="D401" s="181"/>
      <c r="E401" s="185"/>
      <c r="F401" s="163"/>
      <c r="G401" s="166"/>
    </row>
    <row r="402" spans="1:7" x14ac:dyDescent="0.3">
      <c r="A402" s="182"/>
      <c r="B402" s="183"/>
      <c r="C402" s="186"/>
      <c r="D402" s="181"/>
      <c r="E402" s="185"/>
      <c r="F402" s="163"/>
      <c r="G402" s="166"/>
    </row>
    <row r="403" spans="1:7" x14ac:dyDescent="0.3">
      <c r="A403" s="182"/>
      <c r="B403" s="183"/>
      <c r="C403" s="186"/>
      <c r="D403" s="181"/>
      <c r="E403" s="185"/>
      <c r="F403" s="163"/>
      <c r="G403" s="166"/>
    </row>
    <row r="404" spans="1:7" x14ac:dyDescent="0.3">
      <c r="A404" s="182"/>
      <c r="B404" s="226"/>
      <c r="C404" s="337"/>
      <c r="D404" s="181"/>
      <c r="E404" s="338"/>
      <c r="F404" s="163"/>
      <c r="G404" s="166"/>
    </row>
    <row r="405" spans="1:7" x14ac:dyDescent="0.3">
      <c r="A405" s="182"/>
      <c r="B405" s="226"/>
      <c r="C405" s="337"/>
      <c r="D405" s="181"/>
      <c r="E405" s="338"/>
      <c r="F405" s="163"/>
      <c r="G405" s="166"/>
    </row>
    <row r="406" spans="1:7" x14ac:dyDescent="0.3">
      <c r="A406" s="182"/>
      <c r="B406" s="226"/>
      <c r="C406" s="337"/>
      <c r="D406" s="181"/>
      <c r="E406" s="338"/>
      <c r="F406" s="163"/>
      <c r="G406" s="166"/>
    </row>
    <row r="407" spans="1:7" x14ac:dyDescent="0.3">
      <c r="A407" s="182"/>
      <c r="B407" s="226"/>
      <c r="C407" s="319"/>
      <c r="D407" s="183"/>
      <c r="E407" s="183"/>
      <c r="F407" s="258"/>
      <c r="G407" s="166"/>
    </row>
    <row r="408" spans="1:7" x14ac:dyDescent="0.3">
      <c r="A408" s="182"/>
      <c r="B408" s="226"/>
      <c r="C408" s="319"/>
      <c r="D408" s="183"/>
      <c r="E408" s="183"/>
      <c r="F408" s="258"/>
      <c r="G408" s="166"/>
    </row>
    <row r="409" spans="1:7" x14ac:dyDescent="0.3">
      <c r="A409" s="182"/>
      <c r="B409" s="175"/>
      <c r="C409" s="337"/>
      <c r="D409" s="181"/>
      <c r="E409" s="338"/>
      <c r="F409" s="163"/>
      <c r="G409" s="166"/>
    </row>
    <row r="410" spans="1:7" x14ac:dyDescent="0.3">
      <c r="A410" s="182"/>
      <c r="B410" s="226"/>
      <c r="C410" s="337"/>
      <c r="D410" s="181"/>
      <c r="E410" s="338"/>
      <c r="F410" s="163"/>
      <c r="G410" s="166"/>
    </row>
    <row r="411" spans="1:7" x14ac:dyDescent="0.3">
      <c r="A411" s="339" t="s">
        <v>326</v>
      </c>
      <c r="B411" s="340"/>
      <c r="C411" s="340"/>
      <c r="D411" s="201"/>
      <c r="E411" s="201"/>
      <c r="F411" s="201"/>
      <c r="G411" s="301"/>
    </row>
    <row r="413" spans="1:7" x14ac:dyDescent="0.3">
      <c r="C413" s="147"/>
      <c r="D413" s="147"/>
      <c r="E413" s="147"/>
      <c r="F413" s="147"/>
      <c r="G413" s="147" t="str">
        <f>+G355</f>
        <v xml:space="preserve">CONTRACT NUMBER:  JW14455 </v>
      </c>
    </row>
    <row r="414" spans="1:7" x14ac:dyDescent="0.3">
      <c r="C414" s="147"/>
      <c r="D414" s="147"/>
      <c r="E414" s="147"/>
      <c r="F414" s="147"/>
      <c r="G414" s="147" t="str">
        <f>+G356</f>
        <v>DIEPSLOOT SEWAGE AQUEDUCT:  BILL No 1 (BRIDGE 1)</v>
      </c>
    </row>
    <row r="415" spans="1:7" x14ac:dyDescent="0.3">
      <c r="B415" s="143"/>
      <c r="D415" s="148"/>
      <c r="E415" s="148"/>
      <c r="F415" s="148"/>
      <c r="G415" s="148" t="s">
        <v>509</v>
      </c>
    </row>
    <row r="416" spans="1:7" x14ac:dyDescent="0.3">
      <c r="A416" s="149" t="s">
        <v>24</v>
      </c>
      <c r="B416" s="149" t="s">
        <v>0</v>
      </c>
      <c r="C416" s="149" t="s">
        <v>9</v>
      </c>
      <c r="D416" s="150" t="s">
        <v>1</v>
      </c>
      <c r="E416" s="151" t="s">
        <v>2</v>
      </c>
      <c r="F416" s="152" t="s">
        <v>25</v>
      </c>
      <c r="G416" s="153" t="s">
        <v>183</v>
      </c>
    </row>
    <row r="417" spans="1:7" x14ac:dyDescent="0.3">
      <c r="A417" s="154" t="s">
        <v>3</v>
      </c>
      <c r="B417" s="154" t="s">
        <v>184</v>
      </c>
      <c r="C417" s="154"/>
      <c r="D417" s="155"/>
      <c r="E417" s="156"/>
      <c r="F417" s="157"/>
      <c r="G417" s="158"/>
    </row>
    <row r="418" spans="1:7" ht="27.6" x14ac:dyDescent="0.3">
      <c r="A418" s="341">
        <v>6</v>
      </c>
      <c r="B418" s="342" t="s">
        <v>510</v>
      </c>
      <c r="C418" s="343" t="s">
        <v>511</v>
      </c>
      <c r="D418" s="305"/>
      <c r="E418" s="305"/>
      <c r="F418" s="163"/>
      <c r="G418" s="164"/>
    </row>
    <row r="419" spans="1:7" ht="27.6" x14ac:dyDescent="0.3">
      <c r="A419" s="159"/>
      <c r="B419" s="344">
        <v>121.01</v>
      </c>
      <c r="C419" s="251" t="s">
        <v>512</v>
      </c>
      <c r="D419" s="161"/>
      <c r="E419" s="308"/>
      <c r="F419" s="163"/>
      <c r="G419" s="195"/>
    </row>
    <row r="420" spans="1:7" x14ac:dyDescent="0.3">
      <c r="A420" s="165"/>
      <c r="B420" s="344"/>
      <c r="C420" s="255"/>
      <c r="D420" s="161"/>
      <c r="E420" s="308"/>
      <c r="F420" s="163"/>
      <c r="G420" s="195"/>
    </row>
    <row r="421" spans="1:7" ht="27.6" x14ac:dyDescent="0.3">
      <c r="A421" s="168"/>
      <c r="B421" s="161"/>
      <c r="C421" s="255" t="s">
        <v>513</v>
      </c>
      <c r="D421" s="161"/>
      <c r="E421" s="308"/>
      <c r="F421" s="163"/>
      <c r="G421" s="195"/>
    </row>
    <row r="422" spans="1:7" ht="69" x14ac:dyDescent="0.3">
      <c r="A422" s="168"/>
      <c r="B422" s="161"/>
      <c r="C422" s="188" t="s">
        <v>514</v>
      </c>
      <c r="D422" s="161"/>
      <c r="E422" s="308"/>
      <c r="F422" s="163"/>
      <c r="G422" s="195"/>
    </row>
    <row r="423" spans="1:7" x14ac:dyDescent="0.3">
      <c r="A423" s="168"/>
      <c r="B423" s="171"/>
      <c r="C423" s="345" t="s">
        <v>515</v>
      </c>
      <c r="D423" s="161" t="s">
        <v>516</v>
      </c>
      <c r="E423" s="308">
        <v>1</v>
      </c>
      <c r="F423" s="163"/>
      <c r="G423" s="197"/>
    </row>
    <row r="424" spans="1:7" x14ac:dyDescent="0.3">
      <c r="A424" s="168"/>
      <c r="B424" s="171"/>
      <c r="C424" s="345" t="s">
        <v>517</v>
      </c>
      <c r="D424" s="161" t="s">
        <v>516</v>
      </c>
      <c r="E424" s="308">
        <v>1</v>
      </c>
      <c r="F424" s="163"/>
      <c r="G424" s="197"/>
    </row>
    <row r="425" spans="1:7" x14ac:dyDescent="0.3">
      <c r="A425" s="168"/>
      <c r="B425" s="171"/>
      <c r="C425" s="345" t="s">
        <v>518</v>
      </c>
      <c r="D425" s="161" t="s">
        <v>516</v>
      </c>
      <c r="E425" s="308">
        <v>1</v>
      </c>
      <c r="F425" s="163"/>
      <c r="G425" s="197"/>
    </row>
    <row r="426" spans="1:7" x14ac:dyDescent="0.3">
      <c r="A426" s="168"/>
      <c r="B426" s="171"/>
      <c r="C426" s="345" t="s">
        <v>519</v>
      </c>
      <c r="D426" s="161" t="s">
        <v>516</v>
      </c>
      <c r="E426" s="308">
        <v>1</v>
      </c>
      <c r="F426" s="163"/>
      <c r="G426" s="197"/>
    </row>
    <row r="427" spans="1:7" x14ac:dyDescent="0.3">
      <c r="A427" s="168"/>
      <c r="B427" s="171"/>
      <c r="C427" s="188"/>
      <c r="D427" s="161"/>
      <c r="E427" s="308"/>
      <c r="F427" s="163"/>
      <c r="G427" s="195"/>
    </row>
    <row r="428" spans="1:7" ht="27.6" x14ac:dyDescent="0.3">
      <c r="A428" s="168"/>
      <c r="B428" s="178"/>
      <c r="C428" s="188" t="s">
        <v>520</v>
      </c>
      <c r="D428" s="161"/>
      <c r="E428" s="308"/>
      <c r="F428" s="163"/>
      <c r="G428" s="195"/>
    </row>
    <row r="429" spans="1:7" x14ac:dyDescent="0.3">
      <c r="A429" s="168"/>
      <c r="B429" s="161"/>
      <c r="C429" s="345" t="s">
        <v>515</v>
      </c>
      <c r="D429" s="161" t="s">
        <v>516</v>
      </c>
      <c r="E429" s="308">
        <v>1</v>
      </c>
      <c r="F429" s="163"/>
      <c r="G429" s="197"/>
    </row>
    <row r="430" spans="1:7" x14ac:dyDescent="0.3">
      <c r="A430" s="168"/>
      <c r="B430" s="161"/>
      <c r="C430" s="345" t="s">
        <v>517</v>
      </c>
      <c r="D430" s="161" t="s">
        <v>516</v>
      </c>
      <c r="E430" s="308">
        <v>1</v>
      </c>
      <c r="F430" s="163"/>
      <c r="G430" s="197"/>
    </row>
    <row r="431" spans="1:7" x14ac:dyDescent="0.3">
      <c r="A431" s="168"/>
      <c r="B431" s="171"/>
      <c r="C431" s="345" t="s">
        <v>518</v>
      </c>
      <c r="D431" s="161" t="s">
        <v>516</v>
      </c>
      <c r="E431" s="308">
        <v>1</v>
      </c>
      <c r="F431" s="163"/>
      <c r="G431" s="197"/>
    </row>
    <row r="432" spans="1:7" x14ac:dyDescent="0.3">
      <c r="A432" s="168"/>
      <c r="B432" s="171"/>
      <c r="C432" s="345" t="s">
        <v>519</v>
      </c>
      <c r="D432" s="161" t="s">
        <v>516</v>
      </c>
      <c r="E432" s="308">
        <v>1</v>
      </c>
      <c r="F432" s="163"/>
      <c r="G432" s="197"/>
    </row>
    <row r="433" spans="1:7" x14ac:dyDescent="0.3">
      <c r="A433" s="168"/>
      <c r="B433" s="171"/>
      <c r="C433" s="345"/>
      <c r="D433" s="161"/>
      <c r="E433" s="308"/>
      <c r="F433" s="163"/>
      <c r="G433" s="197"/>
    </row>
    <row r="434" spans="1:7" ht="27.6" x14ac:dyDescent="0.3">
      <c r="A434" s="168"/>
      <c r="B434" s="210">
        <v>123.03</v>
      </c>
      <c r="C434" s="188" t="s">
        <v>521</v>
      </c>
      <c r="D434" s="346"/>
      <c r="E434" s="212"/>
      <c r="F434" s="163"/>
      <c r="G434" s="195"/>
    </row>
    <row r="435" spans="1:7" x14ac:dyDescent="0.3">
      <c r="A435" s="168"/>
      <c r="B435" s="210"/>
      <c r="C435" s="188" t="s">
        <v>522</v>
      </c>
      <c r="D435" s="175" t="s">
        <v>523</v>
      </c>
      <c r="E435" s="212">
        <v>200</v>
      </c>
      <c r="F435" s="163"/>
      <c r="G435" s="197"/>
    </row>
    <row r="436" spans="1:7" x14ac:dyDescent="0.3">
      <c r="A436" s="168"/>
      <c r="B436" s="347"/>
      <c r="C436" s="348"/>
      <c r="D436" s="175"/>
      <c r="E436" s="212"/>
      <c r="F436" s="163"/>
      <c r="G436" s="195"/>
    </row>
    <row r="437" spans="1:7" x14ac:dyDescent="0.3">
      <c r="A437" s="168"/>
      <c r="B437" s="210">
        <v>124.04</v>
      </c>
      <c r="C437" s="188" t="s">
        <v>524</v>
      </c>
      <c r="D437" s="161" t="s">
        <v>516</v>
      </c>
      <c r="E437" s="308">
        <v>1</v>
      </c>
      <c r="F437" s="163"/>
      <c r="G437" s="197"/>
    </row>
    <row r="438" spans="1:7" x14ac:dyDescent="0.3">
      <c r="A438" s="168"/>
      <c r="B438" s="210"/>
      <c r="C438" s="349"/>
      <c r="D438" s="181"/>
      <c r="E438" s="258"/>
      <c r="F438" s="163"/>
      <c r="G438" s="195"/>
    </row>
    <row r="439" spans="1:7" ht="27.6" x14ac:dyDescent="0.3">
      <c r="A439" s="159"/>
      <c r="B439" s="210">
        <v>124.05</v>
      </c>
      <c r="C439" s="188" t="s">
        <v>525</v>
      </c>
      <c r="D439" s="175" t="s">
        <v>8</v>
      </c>
      <c r="E439" s="175">
        <v>250</v>
      </c>
      <c r="F439" s="163"/>
      <c r="G439" s="197"/>
    </row>
    <row r="440" spans="1:7" x14ac:dyDescent="0.3">
      <c r="A440" s="168"/>
      <c r="B440" s="171"/>
      <c r="C440" s="255"/>
      <c r="D440" s="161"/>
      <c r="E440" s="308"/>
      <c r="F440" s="163"/>
      <c r="G440" s="187"/>
    </row>
    <row r="441" spans="1:7" x14ac:dyDescent="0.3">
      <c r="A441" s="262">
        <v>6.1</v>
      </c>
      <c r="B441" s="344"/>
      <c r="C441" s="251" t="s">
        <v>526</v>
      </c>
      <c r="D441" s="161"/>
      <c r="E441" s="308"/>
      <c r="F441" s="163"/>
      <c r="G441" s="195"/>
    </row>
    <row r="442" spans="1:7" x14ac:dyDescent="0.3">
      <c r="A442" s="165"/>
      <c r="B442" s="344"/>
      <c r="C442" s="255"/>
      <c r="D442" s="161"/>
      <c r="E442" s="308"/>
      <c r="F442" s="163"/>
      <c r="G442" s="350"/>
    </row>
    <row r="443" spans="1:7" x14ac:dyDescent="0.3">
      <c r="A443" s="168"/>
      <c r="B443" s="161"/>
      <c r="C443" s="255" t="s">
        <v>527</v>
      </c>
      <c r="D443" s="161"/>
      <c r="E443" s="308"/>
      <c r="F443" s="163"/>
      <c r="G443" s="195"/>
    </row>
    <row r="444" spans="1:7" x14ac:dyDescent="0.3">
      <c r="A444" s="168"/>
      <c r="B444" s="171"/>
      <c r="C444" s="255"/>
      <c r="D444" s="161"/>
      <c r="E444" s="308"/>
      <c r="F444" s="163"/>
      <c r="G444" s="195"/>
    </row>
    <row r="445" spans="1:7" x14ac:dyDescent="0.3">
      <c r="A445" s="168"/>
      <c r="B445" s="178">
        <v>128.01</v>
      </c>
      <c r="C445" s="188" t="s">
        <v>528</v>
      </c>
      <c r="D445" s="161" t="s">
        <v>8</v>
      </c>
      <c r="E445" s="308">
        <v>1000</v>
      </c>
      <c r="F445" s="163"/>
      <c r="G445" s="197"/>
    </row>
    <row r="446" spans="1:7" x14ac:dyDescent="0.3">
      <c r="A446" s="168"/>
      <c r="B446" s="161"/>
      <c r="C446" s="255"/>
      <c r="D446" s="161"/>
      <c r="E446" s="308"/>
      <c r="F446" s="163"/>
      <c r="G446" s="195"/>
    </row>
    <row r="447" spans="1:7" ht="41.4" x14ac:dyDescent="0.3">
      <c r="A447" s="168" t="s">
        <v>529</v>
      </c>
      <c r="B447" s="161" t="s">
        <v>530</v>
      </c>
      <c r="C447" s="188" t="s">
        <v>531</v>
      </c>
      <c r="D447" s="161" t="s">
        <v>532</v>
      </c>
      <c r="E447" s="177">
        <v>3000</v>
      </c>
      <c r="F447" s="163"/>
      <c r="G447" s="197"/>
    </row>
    <row r="448" spans="1:7" x14ac:dyDescent="0.3">
      <c r="A448" s="165"/>
      <c r="B448" s="320"/>
      <c r="C448" s="255"/>
      <c r="D448" s="161"/>
      <c r="E448" s="177"/>
      <c r="F448" s="163"/>
      <c r="G448" s="195"/>
    </row>
    <row r="449" spans="1:7" x14ac:dyDescent="0.3">
      <c r="A449" s="167">
        <v>6.2</v>
      </c>
      <c r="B449" s="320"/>
      <c r="C449" s="255" t="s">
        <v>533</v>
      </c>
      <c r="D449" s="161"/>
      <c r="E449" s="177"/>
      <c r="F449" s="163"/>
      <c r="G449" s="197"/>
    </row>
    <row r="450" spans="1:7" x14ac:dyDescent="0.3">
      <c r="A450" s="165"/>
      <c r="B450" s="320"/>
      <c r="C450" s="255"/>
      <c r="D450" s="161"/>
      <c r="E450" s="177"/>
      <c r="F450" s="163"/>
      <c r="G450" s="195"/>
    </row>
    <row r="451" spans="1:7" ht="27.6" x14ac:dyDescent="0.3">
      <c r="A451" s="222" t="s">
        <v>534</v>
      </c>
      <c r="B451" s="351">
        <v>128.05000000000001</v>
      </c>
      <c r="C451" s="172" t="s">
        <v>535</v>
      </c>
      <c r="D451" s="352" t="s">
        <v>8</v>
      </c>
      <c r="E451" s="353">
        <f>800*2</f>
        <v>1600</v>
      </c>
      <c r="F451" s="354"/>
      <c r="G451" s="197"/>
    </row>
    <row r="452" spans="1:7" x14ac:dyDescent="0.3">
      <c r="A452" s="168"/>
      <c r="B452" s="171"/>
      <c r="C452" s="355"/>
      <c r="D452" s="161"/>
      <c r="E452" s="177"/>
      <c r="F452" s="163"/>
      <c r="G452" s="195"/>
    </row>
    <row r="453" spans="1:7" ht="41.4" x14ac:dyDescent="0.3">
      <c r="A453" s="168" t="s">
        <v>536</v>
      </c>
      <c r="B453" s="356">
        <v>128.06</v>
      </c>
      <c r="C453" s="287" t="s">
        <v>537</v>
      </c>
      <c r="D453" s="181" t="s">
        <v>8</v>
      </c>
      <c r="E453" s="177">
        <v>1600</v>
      </c>
      <c r="F453" s="163"/>
      <c r="G453" s="195"/>
    </row>
    <row r="454" spans="1:7" x14ac:dyDescent="0.3">
      <c r="A454" s="168"/>
      <c r="B454" s="171"/>
      <c r="C454" s="188"/>
      <c r="D454" s="161"/>
      <c r="E454" s="177"/>
      <c r="F454" s="163"/>
      <c r="G454" s="195"/>
    </row>
    <row r="455" spans="1:7" x14ac:dyDescent="0.3">
      <c r="A455" s="168"/>
      <c r="B455" s="171"/>
      <c r="C455" s="355"/>
      <c r="D455" s="161"/>
      <c r="E455" s="177"/>
      <c r="F455" s="163"/>
      <c r="G455" s="195"/>
    </row>
    <row r="456" spans="1:7" x14ac:dyDescent="0.3">
      <c r="A456" s="168"/>
      <c r="B456" s="356"/>
      <c r="C456" s="287"/>
      <c r="D456" s="181"/>
      <c r="E456" s="177"/>
      <c r="F456" s="163"/>
      <c r="G456" s="195"/>
    </row>
    <row r="457" spans="1:7" x14ac:dyDescent="0.3">
      <c r="A457" s="168"/>
      <c r="B457" s="356"/>
      <c r="C457" s="287"/>
      <c r="D457" s="181"/>
      <c r="E457" s="177"/>
      <c r="F457" s="163"/>
      <c r="G457" s="195"/>
    </row>
    <row r="458" spans="1:7" x14ac:dyDescent="0.3">
      <c r="A458" s="168"/>
      <c r="B458" s="356"/>
      <c r="C458" s="287"/>
      <c r="D458" s="181"/>
      <c r="E458" s="177"/>
      <c r="F458" s="163"/>
      <c r="G458" s="195"/>
    </row>
    <row r="459" spans="1:7" x14ac:dyDescent="0.3">
      <c r="A459" s="168"/>
      <c r="B459" s="356"/>
      <c r="C459" s="287"/>
      <c r="D459" s="181"/>
      <c r="E459" s="177"/>
      <c r="F459" s="163"/>
      <c r="G459" s="195"/>
    </row>
    <row r="460" spans="1:7" x14ac:dyDescent="0.3">
      <c r="A460" s="168"/>
      <c r="B460" s="356"/>
      <c r="C460" s="287"/>
      <c r="D460" s="181"/>
      <c r="E460" s="177"/>
      <c r="F460" s="163"/>
      <c r="G460" s="195"/>
    </row>
    <row r="461" spans="1:7" x14ac:dyDescent="0.3">
      <c r="A461" s="168"/>
      <c r="B461" s="356"/>
      <c r="C461" s="287"/>
      <c r="D461" s="181"/>
      <c r="E461" s="177"/>
      <c r="F461" s="163"/>
      <c r="G461" s="166"/>
    </row>
    <row r="462" spans="1:7" x14ac:dyDescent="0.3">
      <c r="A462" s="168"/>
      <c r="B462" s="356"/>
      <c r="C462" s="287"/>
      <c r="D462" s="181"/>
      <c r="E462" s="177"/>
      <c r="F462" s="163"/>
      <c r="G462" s="166"/>
    </row>
    <row r="463" spans="1:7" x14ac:dyDescent="0.3">
      <c r="A463" s="168"/>
      <c r="B463" s="356"/>
      <c r="C463" s="287"/>
      <c r="D463" s="181"/>
      <c r="E463" s="177"/>
      <c r="F463" s="163"/>
      <c r="G463" s="166"/>
    </row>
    <row r="464" spans="1:7" x14ac:dyDescent="0.3">
      <c r="A464" s="198" t="s">
        <v>295</v>
      </c>
      <c r="B464" s="199"/>
      <c r="C464" s="199"/>
      <c r="D464" s="200"/>
      <c r="E464" s="200"/>
      <c r="F464" s="201"/>
      <c r="G464" s="202"/>
    </row>
    <row r="465" spans="1:7" x14ac:dyDescent="0.3">
      <c r="A465" s="203"/>
      <c r="B465" s="203"/>
      <c r="C465" s="203"/>
      <c r="D465" s="143"/>
      <c r="E465" s="143"/>
      <c r="F465" s="204"/>
    </row>
    <row r="466" spans="1:7" x14ac:dyDescent="0.3">
      <c r="C466" s="147"/>
      <c r="D466" s="147"/>
      <c r="E466" s="147"/>
      <c r="F466" s="147"/>
      <c r="G466" s="147" t="str">
        <f>+G413</f>
        <v xml:space="preserve">CONTRACT NUMBER:  JW14455 </v>
      </c>
    </row>
    <row r="467" spans="1:7" x14ac:dyDescent="0.3">
      <c r="C467" s="147"/>
      <c r="D467" s="147"/>
      <c r="E467" s="147"/>
      <c r="F467" s="147"/>
      <c r="G467" s="147" t="str">
        <f>+G414</f>
        <v>DIEPSLOOT SEWAGE AQUEDUCT:  BILL No 1 (BRIDGE 1)</v>
      </c>
    </row>
    <row r="468" spans="1:7" x14ac:dyDescent="0.3">
      <c r="C468" s="148"/>
      <c r="D468" s="148"/>
      <c r="E468" s="148"/>
      <c r="F468" s="148"/>
      <c r="G468" s="147" t="str">
        <f>+G415</f>
        <v>SECTION 6: REPAIRS ON BRIDGE, HANDRAILS AND  CONCRETE SEWER</v>
      </c>
    </row>
    <row r="469" spans="1:7" x14ac:dyDescent="0.3">
      <c r="A469" s="149" t="s">
        <v>24</v>
      </c>
      <c r="B469" s="149" t="s">
        <v>0</v>
      </c>
      <c r="C469" s="149" t="s">
        <v>9</v>
      </c>
      <c r="D469" s="150" t="s">
        <v>1</v>
      </c>
      <c r="E469" s="151" t="s">
        <v>2</v>
      </c>
      <c r="F469" s="152" t="s">
        <v>25</v>
      </c>
      <c r="G469" s="153" t="s">
        <v>183</v>
      </c>
    </row>
    <row r="470" spans="1:7" x14ac:dyDescent="0.3">
      <c r="A470" s="154" t="s">
        <v>3</v>
      </c>
      <c r="B470" s="154" t="s">
        <v>184</v>
      </c>
      <c r="C470" s="154"/>
      <c r="D470" s="155"/>
      <c r="E470" s="156"/>
      <c r="F470" s="157"/>
      <c r="G470" s="158"/>
    </row>
    <row r="471" spans="1:7" x14ac:dyDescent="0.3">
      <c r="A471" s="198" t="s">
        <v>296</v>
      </c>
      <c r="B471" s="199"/>
      <c r="C471" s="199"/>
      <c r="D471" s="199"/>
      <c r="E471" s="199"/>
      <c r="F471" s="205"/>
      <c r="G471" s="202"/>
    </row>
    <row r="472" spans="1:7" x14ac:dyDescent="0.3">
      <c r="A472" s="168"/>
      <c r="B472" s="356"/>
      <c r="C472" s="287"/>
      <c r="D472" s="181"/>
      <c r="E472" s="177"/>
      <c r="F472" s="163"/>
      <c r="G472" s="306"/>
    </row>
    <row r="473" spans="1:7" ht="27.6" x14ac:dyDescent="0.3">
      <c r="A473" s="165"/>
      <c r="B473" s="342" t="s">
        <v>510</v>
      </c>
      <c r="C473" s="251" t="s">
        <v>538</v>
      </c>
      <c r="D473" s="181"/>
      <c r="E473" s="357"/>
      <c r="F473" s="358"/>
      <c r="G473" s="166"/>
    </row>
    <row r="474" spans="1:7" x14ac:dyDescent="0.3">
      <c r="A474" s="165"/>
      <c r="B474" s="359"/>
      <c r="C474" s="360"/>
      <c r="D474" s="181"/>
      <c r="E474" s="357"/>
      <c r="F474" s="358"/>
      <c r="G474" s="166"/>
    </row>
    <row r="475" spans="1:7" x14ac:dyDescent="0.3">
      <c r="A475" s="167">
        <v>6.3</v>
      </c>
      <c r="B475" s="359"/>
      <c r="C475" s="361" t="s">
        <v>539</v>
      </c>
      <c r="D475" s="181"/>
      <c r="E475" s="357"/>
      <c r="F475" s="358"/>
      <c r="G475" s="166"/>
    </row>
    <row r="476" spans="1:7" x14ac:dyDescent="0.3">
      <c r="A476" s="165"/>
      <c r="B476" s="359"/>
      <c r="C476" s="362"/>
      <c r="D476" s="181"/>
      <c r="E476" s="357"/>
      <c r="F476" s="358"/>
      <c r="G476" s="166"/>
    </row>
    <row r="477" spans="1:7" x14ac:dyDescent="0.3">
      <c r="A477" s="168" t="s">
        <v>540</v>
      </c>
      <c r="B477" s="363">
        <v>124.04</v>
      </c>
      <c r="C477" s="355" t="s">
        <v>524</v>
      </c>
      <c r="D477" s="181" t="s">
        <v>325</v>
      </c>
      <c r="E477" s="177">
        <v>1</v>
      </c>
      <c r="F477" s="358"/>
      <c r="G477" s="166"/>
    </row>
    <row r="478" spans="1:7" x14ac:dyDescent="0.3">
      <c r="A478" s="165"/>
      <c r="B478" s="363"/>
      <c r="C478" s="364"/>
      <c r="D478" s="181"/>
      <c r="E478" s="357"/>
      <c r="F478" s="358"/>
      <c r="G478" s="166"/>
    </row>
    <row r="479" spans="1:7" ht="41.4" x14ac:dyDescent="0.3">
      <c r="A479" s="168" t="s">
        <v>541</v>
      </c>
      <c r="B479" s="363">
        <v>124.05</v>
      </c>
      <c r="C479" s="365" t="s">
        <v>542</v>
      </c>
      <c r="D479" s="181" t="s">
        <v>8</v>
      </c>
      <c r="E479" s="357">
        <v>3000</v>
      </c>
      <c r="F479" s="358"/>
      <c r="G479" s="166"/>
    </row>
    <row r="480" spans="1:7" x14ac:dyDescent="0.3">
      <c r="A480" s="165"/>
      <c r="B480" s="363"/>
      <c r="C480" s="364"/>
      <c r="D480" s="181"/>
      <c r="E480" s="357"/>
      <c r="F480" s="358"/>
      <c r="G480" s="166"/>
    </row>
    <row r="481" spans="1:7" ht="55.2" x14ac:dyDescent="0.3">
      <c r="A481" s="222" t="s">
        <v>543</v>
      </c>
      <c r="B481" s="366">
        <v>124.07</v>
      </c>
      <c r="C481" s="365" t="s">
        <v>544</v>
      </c>
      <c r="D481" s="181" t="s">
        <v>385</v>
      </c>
      <c r="E481" s="357">
        <v>10000</v>
      </c>
      <c r="F481" s="358"/>
      <c r="G481" s="197"/>
    </row>
    <row r="482" spans="1:7" x14ac:dyDescent="0.3">
      <c r="A482" s="168"/>
      <c r="B482" s="363"/>
      <c r="C482" s="336"/>
      <c r="D482" s="181"/>
      <c r="E482" s="258"/>
      <c r="F482" s="358"/>
      <c r="G482" s="166"/>
    </row>
    <row r="483" spans="1:7" x14ac:dyDescent="0.3">
      <c r="A483" s="167">
        <v>6.4</v>
      </c>
      <c r="B483" s="363"/>
      <c r="C483" s="364" t="s">
        <v>545</v>
      </c>
      <c r="D483" s="181"/>
      <c r="E483" s="357"/>
      <c r="F483" s="358"/>
      <c r="G483" s="166"/>
    </row>
    <row r="484" spans="1:7" x14ac:dyDescent="0.3">
      <c r="A484" s="165"/>
      <c r="B484" s="363"/>
      <c r="C484" s="364"/>
      <c r="D484" s="181"/>
      <c r="E484" s="196"/>
      <c r="F484" s="367"/>
      <c r="G484" s="166"/>
    </row>
    <row r="485" spans="1:7" ht="41.4" x14ac:dyDescent="0.3">
      <c r="A485" s="168" t="s">
        <v>546</v>
      </c>
      <c r="B485" s="363" t="s">
        <v>547</v>
      </c>
      <c r="C485" s="336" t="s">
        <v>548</v>
      </c>
      <c r="D485" s="181" t="s">
        <v>6</v>
      </c>
      <c r="E485" s="196">
        <v>1</v>
      </c>
      <c r="F485" s="367"/>
      <c r="G485" s="197"/>
    </row>
    <row r="486" spans="1:7" x14ac:dyDescent="0.3">
      <c r="A486" s="165"/>
      <c r="B486" s="363"/>
      <c r="C486" s="364"/>
      <c r="D486" s="181"/>
      <c r="E486" s="196"/>
      <c r="F486" s="367"/>
      <c r="G486" s="166"/>
    </row>
    <row r="487" spans="1:7" ht="71.400000000000006" x14ac:dyDescent="0.3">
      <c r="A487" s="182" t="s">
        <v>549</v>
      </c>
      <c r="B487" s="363" t="s">
        <v>550</v>
      </c>
      <c r="C487" s="336" t="s">
        <v>551</v>
      </c>
      <c r="D487" s="181" t="s">
        <v>6</v>
      </c>
      <c r="E487" s="185">
        <v>1</v>
      </c>
      <c r="F487" s="367"/>
      <c r="G487" s="197"/>
    </row>
    <row r="488" spans="1:7" x14ac:dyDescent="0.3">
      <c r="A488" s="165"/>
      <c r="B488" s="363"/>
      <c r="C488" s="336"/>
      <c r="D488" s="181"/>
      <c r="E488" s="162"/>
      <c r="F488" s="163"/>
      <c r="G488" s="166"/>
    </row>
    <row r="489" spans="1:7" ht="27.6" x14ac:dyDescent="0.3">
      <c r="A489" s="182" t="s">
        <v>552</v>
      </c>
      <c r="B489" s="363" t="s">
        <v>553</v>
      </c>
      <c r="C489" s="336" t="s">
        <v>554</v>
      </c>
      <c r="D489" s="181" t="s">
        <v>111</v>
      </c>
      <c r="E489" s="177">
        <v>1</v>
      </c>
      <c r="F489" s="163">
        <v>400000</v>
      </c>
      <c r="G489" s="197">
        <f>E489*F489</f>
        <v>400000</v>
      </c>
    </row>
    <row r="490" spans="1:7" x14ac:dyDescent="0.3">
      <c r="A490" s="182"/>
      <c r="B490" s="363"/>
      <c r="C490" s="336"/>
      <c r="D490" s="181"/>
      <c r="E490" s="177"/>
      <c r="F490" s="163"/>
      <c r="G490" s="166"/>
    </row>
    <row r="491" spans="1:7" ht="27.6" x14ac:dyDescent="0.3">
      <c r="A491" s="182" t="s">
        <v>555</v>
      </c>
      <c r="B491" s="363" t="s">
        <v>556</v>
      </c>
      <c r="C491" s="336" t="s">
        <v>557</v>
      </c>
      <c r="D491" s="181" t="s">
        <v>111</v>
      </c>
      <c r="E491" s="177">
        <v>1</v>
      </c>
      <c r="F491" s="163">
        <v>200000</v>
      </c>
      <c r="G491" s="197">
        <f>E491*F491</f>
        <v>200000</v>
      </c>
    </row>
    <row r="492" spans="1:7" x14ac:dyDescent="0.3">
      <c r="A492" s="182"/>
      <c r="B492" s="363"/>
      <c r="C492" s="336"/>
      <c r="D492" s="181"/>
      <c r="E492" s="177"/>
      <c r="F492" s="163"/>
      <c r="G492" s="166"/>
    </row>
    <row r="493" spans="1:7" x14ac:dyDescent="0.3">
      <c r="A493" s="182" t="s">
        <v>558</v>
      </c>
      <c r="B493" s="363">
        <v>125.02</v>
      </c>
      <c r="C493" s="336" t="s">
        <v>559</v>
      </c>
      <c r="D493" s="181" t="s">
        <v>385</v>
      </c>
      <c r="E493" s="185">
        <v>6735</v>
      </c>
      <c r="F493" s="163"/>
      <c r="G493" s="197"/>
    </row>
    <row r="494" spans="1:7" x14ac:dyDescent="0.3">
      <c r="A494" s="182"/>
      <c r="B494" s="363"/>
      <c r="C494" s="336"/>
      <c r="D494" s="181"/>
      <c r="E494" s="185"/>
      <c r="F494" s="163"/>
      <c r="G494" s="195"/>
    </row>
    <row r="495" spans="1:7" ht="27.6" x14ac:dyDescent="0.3">
      <c r="A495" s="168" t="s">
        <v>560</v>
      </c>
      <c r="B495" s="366">
        <v>122.03</v>
      </c>
      <c r="C495" s="336" t="s">
        <v>561</v>
      </c>
      <c r="D495" s="181" t="s">
        <v>266</v>
      </c>
      <c r="E495" s="185">
        <v>190</v>
      </c>
      <c r="F495" s="163"/>
      <c r="G495" s="197"/>
    </row>
    <row r="496" spans="1:7" x14ac:dyDescent="0.3">
      <c r="A496" s="168"/>
      <c r="B496" s="363"/>
      <c r="C496" s="336"/>
      <c r="D496" s="181"/>
      <c r="E496" s="185"/>
      <c r="F496" s="163"/>
      <c r="G496" s="195"/>
    </row>
    <row r="497" spans="1:7" ht="27.6" x14ac:dyDescent="0.3">
      <c r="A497" s="182" t="s">
        <v>562</v>
      </c>
      <c r="B497" s="363">
        <v>125.01</v>
      </c>
      <c r="C497" s="355" t="s">
        <v>563</v>
      </c>
      <c r="D497" s="181" t="s">
        <v>325</v>
      </c>
      <c r="E497" s="177">
        <v>1</v>
      </c>
      <c r="F497" s="163"/>
      <c r="G497" s="207"/>
    </row>
    <row r="498" spans="1:7" x14ac:dyDescent="0.3">
      <c r="A498" s="263"/>
      <c r="B498" s="366"/>
      <c r="C498" s="336"/>
      <c r="D498" s="181"/>
      <c r="E498" s="185"/>
      <c r="F498" s="163"/>
      <c r="G498" s="166"/>
    </row>
    <row r="499" spans="1:7" ht="55.2" x14ac:dyDescent="0.3">
      <c r="A499" s="182" t="s">
        <v>564</v>
      </c>
      <c r="B499" s="363">
        <v>125.03</v>
      </c>
      <c r="C499" s="336" t="s">
        <v>565</v>
      </c>
      <c r="D499" s="181" t="s">
        <v>266</v>
      </c>
      <c r="E499" s="185">
        <v>250</v>
      </c>
      <c r="F499" s="163"/>
      <c r="G499" s="197"/>
    </row>
    <row r="500" spans="1:7" x14ac:dyDescent="0.3">
      <c r="A500" s="263"/>
      <c r="B500" s="363"/>
      <c r="C500" s="336"/>
      <c r="D500" s="181"/>
      <c r="E500" s="185"/>
      <c r="F500" s="163"/>
      <c r="G500" s="166"/>
    </row>
    <row r="501" spans="1:7" ht="69" x14ac:dyDescent="0.3">
      <c r="A501" s="182" t="s">
        <v>566</v>
      </c>
      <c r="B501" s="363">
        <v>125.03</v>
      </c>
      <c r="C501" s="336" t="s">
        <v>567</v>
      </c>
      <c r="D501" s="181" t="s">
        <v>385</v>
      </c>
      <c r="E501" s="185">
        <v>6735</v>
      </c>
      <c r="F501" s="163"/>
      <c r="G501" s="197"/>
    </row>
    <row r="502" spans="1:7" x14ac:dyDescent="0.3">
      <c r="A502" s="182"/>
      <c r="B502" s="363"/>
      <c r="C502" s="186"/>
      <c r="D502" s="181"/>
      <c r="E502" s="185"/>
      <c r="F502" s="163"/>
      <c r="G502" s="197"/>
    </row>
    <row r="503" spans="1:7" x14ac:dyDescent="0.3">
      <c r="A503" s="182"/>
      <c r="B503" s="363"/>
      <c r="C503" s="186"/>
      <c r="D503" s="181"/>
      <c r="E503" s="185"/>
      <c r="F503" s="163"/>
      <c r="G503" s="197"/>
    </row>
    <row r="504" spans="1:7" x14ac:dyDescent="0.3">
      <c r="A504" s="182"/>
      <c r="B504" s="363"/>
      <c r="C504" s="186"/>
      <c r="D504" s="181"/>
      <c r="E504" s="185"/>
      <c r="F504" s="163"/>
      <c r="G504" s="197"/>
    </row>
    <row r="505" spans="1:7" x14ac:dyDescent="0.3">
      <c r="A505" s="182"/>
      <c r="B505" s="363"/>
      <c r="C505" s="188"/>
      <c r="D505" s="161"/>
      <c r="E505" s="368"/>
      <c r="F505" s="367"/>
      <c r="G505" s="166"/>
    </row>
    <row r="506" spans="1:7" x14ac:dyDescent="0.3">
      <c r="A506" s="182"/>
      <c r="B506" s="363"/>
      <c r="C506" s="188"/>
      <c r="D506" s="161"/>
      <c r="E506" s="368"/>
      <c r="F506" s="367"/>
      <c r="G506" s="166"/>
    </row>
    <row r="507" spans="1:7" x14ac:dyDescent="0.3">
      <c r="A507" s="182"/>
      <c r="B507" s="363"/>
      <c r="C507" s="188"/>
      <c r="D507" s="161"/>
      <c r="E507" s="368"/>
      <c r="F507" s="367"/>
      <c r="G507" s="166"/>
    </row>
    <row r="508" spans="1:7" x14ac:dyDescent="0.3">
      <c r="A508" s="182"/>
      <c r="B508" s="363"/>
      <c r="C508" s="188"/>
      <c r="D508" s="161"/>
      <c r="E508" s="368"/>
      <c r="F508" s="367"/>
      <c r="G508" s="166"/>
    </row>
    <row r="509" spans="1:7" x14ac:dyDescent="0.3">
      <c r="A509" s="198" t="s">
        <v>295</v>
      </c>
      <c r="B509" s="199"/>
      <c r="C509" s="199"/>
      <c r="D509" s="200"/>
      <c r="E509" s="200"/>
      <c r="F509" s="229"/>
      <c r="G509" s="202"/>
    </row>
    <row r="510" spans="1:7" x14ac:dyDescent="0.3">
      <c r="A510" s="142"/>
      <c r="B510" s="145"/>
      <c r="C510" s="230"/>
      <c r="D510" s="145"/>
      <c r="E510" s="231"/>
      <c r="F510" s="146"/>
    </row>
    <row r="511" spans="1:7" x14ac:dyDescent="0.3">
      <c r="A511" s="142"/>
      <c r="B511" s="145"/>
      <c r="C511" s="147"/>
      <c r="D511" s="147"/>
      <c r="E511" s="147"/>
      <c r="F511" s="147"/>
      <c r="G511" s="147" t="str">
        <f>+G466</f>
        <v xml:space="preserve">CONTRACT NUMBER:  JW14455 </v>
      </c>
    </row>
    <row r="512" spans="1:7" x14ac:dyDescent="0.3">
      <c r="A512" s="142"/>
      <c r="B512" s="145"/>
      <c r="C512" s="232"/>
      <c r="D512" s="232"/>
      <c r="E512" s="232"/>
      <c r="F512" s="232"/>
      <c r="G512" s="147" t="str">
        <f t="shared" ref="G512:G513" si="2">+G467</f>
        <v>DIEPSLOOT SEWAGE AQUEDUCT:  BILL No 1 (BRIDGE 1)</v>
      </c>
    </row>
    <row r="513" spans="1:7" x14ac:dyDescent="0.3">
      <c r="A513" s="142"/>
      <c r="B513" s="145"/>
      <c r="C513" s="233"/>
      <c r="D513" s="233"/>
      <c r="E513" s="233"/>
      <c r="F513" s="233"/>
      <c r="G513" s="147" t="str">
        <f t="shared" si="2"/>
        <v>SECTION 6: REPAIRS ON BRIDGE, HANDRAILS AND  CONCRETE SEWER</v>
      </c>
    </row>
    <row r="514" spans="1:7" x14ac:dyDescent="0.3">
      <c r="A514" s="149" t="s">
        <v>24</v>
      </c>
      <c r="B514" s="149" t="s">
        <v>0</v>
      </c>
      <c r="C514" s="149" t="s">
        <v>9</v>
      </c>
      <c r="D514" s="150" t="s">
        <v>1</v>
      </c>
      <c r="E514" s="151" t="s">
        <v>2</v>
      </c>
      <c r="F514" s="152" t="s">
        <v>25</v>
      </c>
      <c r="G514" s="153" t="s">
        <v>183</v>
      </c>
    </row>
    <row r="515" spans="1:7" x14ac:dyDescent="0.3">
      <c r="A515" s="154" t="s">
        <v>3</v>
      </c>
      <c r="B515" s="154" t="s">
        <v>184</v>
      </c>
      <c r="C515" s="154"/>
      <c r="D515" s="155"/>
      <c r="E515" s="156"/>
      <c r="F515" s="157"/>
      <c r="G515" s="158"/>
    </row>
    <row r="516" spans="1:7" x14ac:dyDescent="0.3">
      <c r="A516" s="198" t="s">
        <v>296</v>
      </c>
      <c r="B516" s="199"/>
      <c r="C516" s="199"/>
      <c r="D516" s="199"/>
      <c r="E516" s="199"/>
      <c r="F516" s="205"/>
      <c r="G516" s="202"/>
    </row>
    <row r="517" spans="1:7" x14ac:dyDescent="0.3">
      <c r="A517" s="167">
        <v>6.5</v>
      </c>
      <c r="B517" s="359"/>
      <c r="C517" s="369" t="s">
        <v>568</v>
      </c>
      <c r="D517" s="181"/>
      <c r="E517" s="196"/>
      <c r="F517" s="367"/>
      <c r="G517" s="166"/>
    </row>
    <row r="518" spans="1:7" x14ac:dyDescent="0.3">
      <c r="A518" s="165"/>
      <c r="B518" s="192"/>
      <c r="C518" s="369"/>
      <c r="D518" s="181"/>
      <c r="E518" s="196"/>
      <c r="F518" s="367"/>
      <c r="G518" s="166"/>
    </row>
    <row r="519" spans="1:7" ht="69" x14ac:dyDescent="0.3">
      <c r="A519" s="168" t="s">
        <v>569</v>
      </c>
      <c r="B519" s="363">
        <v>126.02</v>
      </c>
      <c r="C519" s="336" t="s">
        <v>570</v>
      </c>
      <c r="D519" s="181" t="s">
        <v>385</v>
      </c>
      <c r="E519" s="196">
        <v>7820</v>
      </c>
      <c r="F519" s="367"/>
      <c r="G519" s="197"/>
    </row>
    <row r="520" spans="1:7" x14ac:dyDescent="0.3">
      <c r="A520" s="168"/>
      <c r="B520" s="363"/>
      <c r="C520" s="336"/>
      <c r="D520" s="181"/>
      <c r="E520" s="196"/>
      <c r="F520" s="367"/>
      <c r="G520" s="166"/>
    </row>
    <row r="521" spans="1:7" x14ac:dyDescent="0.3">
      <c r="A521" s="170"/>
      <c r="B521" s="363"/>
      <c r="C521" s="336" t="s">
        <v>571</v>
      </c>
      <c r="D521" s="181"/>
      <c r="E521" s="196"/>
      <c r="F521" s="367"/>
      <c r="G521" s="166"/>
    </row>
    <row r="522" spans="1:7" x14ac:dyDescent="0.3">
      <c r="A522" s="170"/>
      <c r="B522" s="363"/>
      <c r="C522" s="336"/>
      <c r="D522" s="181"/>
      <c r="E522" s="196"/>
      <c r="F522" s="367"/>
      <c r="G522" s="166"/>
    </row>
    <row r="523" spans="1:7" ht="27.6" x14ac:dyDescent="0.3">
      <c r="A523" s="168" t="s">
        <v>572</v>
      </c>
      <c r="B523" s="363">
        <v>126.03</v>
      </c>
      <c r="C523" s="336" t="s">
        <v>573</v>
      </c>
      <c r="D523" s="181" t="s">
        <v>385</v>
      </c>
      <c r="E523" s="196">
        <v>20</v>
      </c>
      <c r="F523" s="367"/>
      <c r="G523" s="207"/>
    </row>
    <row r="524" spans="1:7" x14ac:dyDescent="0.3">
      <c r="A524" s="170"/>
      <c r="B524" s="363"/>
      <c r="C524" s="336"/>
      <c r="D524" s="181"/>
      <c r="E524" s="196"/>
      <c r="F524" s="367"/>
      <c r="G524" s="166"/>
    </row>
    <row r="525" spans="1:7" x14ac:dyDescent="0.3">
      <c r="A525" s="168" t="s">
        <v>574</v>
      </c>
      <c r="B525" s="363">
        <v>126.03</v>
      </c>
      <c r="C525" s="355" t="s">
        <v>575</v>
      </c>
      <c r="D525" s="181" t="s">
        <v>385</v>
      </c>
      <c r="E525" s="196">
        <v>500</v>
      </c>
      <c r="F525" s="367"/>
      <c r="G525" s="166"/>
    </row>
    <row r="526" spans="1:7" x14ac:dyDescent="0.3">
      <c r="A526" s="168"/>
      <c r="B526" s="363"/>
      <c r="C526" s="355"/>
      <c r="D526" s="181"/>
      <c r="E526" s="196"/>
      <c r="F526" s="367"/>
      <c r="G526" s="166"/>
    </row>
    <row r="527" spans="1:7" ht="41.4" x14ac:dyDescent="0.3">
      <c r="A527" s="370" t="s">
        <v>576</v>
      </c>
      <c r="B527" s="363">
        <v>126.04</v>
      </c>
      <c r="C527" s="336" t="s">
        <v>577</v>
      </c>
      <c r="D527" s="181" t="s">
        <v>385</v>
      </c>
      <c r="E527" s="196">
        <v>7820</v>
      </c>
      <c r="F527" s="367"/>
      <c r="G527" s="197"/>
    </row>
    <row r="528" spans="1:7" x14ac:dyDescent="0.3">
      <c r="A528" s="170"/>
      <c r="B528" s="363"/>
      <c r="C528" s="186"/>
      <c r="D528" s="181"/>
      <c r="E528" s="196"/>
      <c r="F528" s="367"/>
      <c r="G528" s="166"/>
    </row>
    <row r="529" spans="1:7" ht="27.6" x14ac:dyDescent="0.3">
      <c r="A529" s="371" t="s">
        <v>578</v>
      </c>
      <c r="B529" s="366" t="s">
        <v>579</v>
      </c>
      <c r="C529" s="336" t="s">
        <v>580</v>
      </c>
      <c r="D529" s="181" t="s">
        <v>385</v>
      </c>
      <c r="E529" s="196">
        <v>3000</v>
      </c>
      <c r="F529" s="367"/>
      <c r="G529" s="166"/>
    </row>
    <row r="530" spans="1:7" x14ac:dyDescent="0.3">
      <c r="A530" s="310"/>
      <c r="B530" s="363"/>
      <c r="C530" s="255"/>
      <c r="D530" s="161"/>
      <c r="E530" s="368"/>
      <c r="F530" s="367"/>
      <c r="G530" s="166"/>
    </row>
    <row r="531" spans="1:7" ht="41.4" x14ac:dyDescent="0.3">
      <c r="A531" s="371" t="s">
        <v>581</v>
      </c>
      <c r="B531" s="363">
        <v>126.01</v>
      </c>
      <c r="C531" s="336" t="s">
        <v>582</v>
      </c>
      <c r="D531" s="181" t="s">
        <v>385</v>
      </c>
      <c r="E531" s="196">
        <v>7820</v>
      </c>
      <c r="F531" s="367"/>
      <c r="G531" s="197"/>
    </row>
    <row r="532" spans="1:7" x14ac:dyDescent="0.3">
      <c r="A532" s="170"/>
      <c r="B532" s="363"/>
      <c r="C532" s="188"/>
      <c r="D532" s="161"/>
      <c r="E532" s="368"/>
      <c r="F532" s="367"/>
      <c r="G532" s="166"/>
    </row>
    <row r="533" spans="1:7" x14ac:dyDescent="0.3">
      <c r="A533" s="170"/>
      <c r="B533" s="363"/>
      <c r="C533" s="188"/>
      <c r="D533" s="161"/>
      <c r="E533" s="368"/>
      <c r="F533" s="367"/>
      <c r="G533" s="166"/>
    </row>
    <row r="534" spans="1:7" x14ac:dyDescent="0.3">
      <c r="A534" s="170"/>
      <c r="B534" s="363"/>
      <c r="C534" s="188"/>
      <c r="D534" s="161"/>
      <c r="E534" s="368"/>
      <c r="F534" s="367"/>
      <c r="G534" s="166"/>
    </row>
    <row r="535" spans="1:7" x14ac:dyDescent="0.3">
      <c r="A535" s="170"/>
      <c r="B535" s="363"/>
      <c r="C535" s="188"/>
      <c r="D535" s="161"/>
      <c r="E535" s="368"/>
      <c r="F535" s="367"/>
      <c r="G535" s="166"/>
    </row>
    <row r="536" spans="1:7" x14ac:dyDescent="0.3">
      <c r="A536" s="170"/>
      <c r="B536" s="363"/>
      <c r="C536" s="188"/>
      <c r="D536" s="161"/>
      <c r="E536" s="368"/>
      <c r="F536" s="367"/>
      <c r="G536" s="166"/>
    </row>
    <row r="537" spans="1:7" x14ac:dyDescent="0.3">
      <c r="A537" s="170"/>
      <c r="B537" s="363"/>
      <c r="C537" s="188"/>
      <c r="D537" s="161"/>
      <c r="E537" s="368"/>
      <c r="F537" s="367"/>
      <c r="G537" s="166"/>
    </row>
    <row r="538" spans="1:7" x14ac:dyDescent="0.3">
      <c r="A538" s="170"/>
      <c r="B538" s="363"/>
      <c r="C538" s="188"/>
      <c r="D538" s="161"/>
      <c r="E538" s="368"/>
      <c r="F538" s="367"/>
      <c r="G538" s="166"/>
    </row>
    <row r="539" spans="1:7" x14ac:dyDescent="0.3">
      <c r="A539" s="170"/>
      <c r="B539" s="363"/>
      <c r="C539" s="188"/>
      <c r="D539" s="161"/>
      <c r="E539" s="368"/>
      <c r="F539" s="367"/>
      <c r="G539" s="166"/>
    </row>
    <row r="540" spans="1:7" x14ac:dyDescent="0.3">
      <c r="A540" s="170"/>
      <c r="B540" s="363"/>
      <c r="C540" s="188"/>
      <c r="D540" s="161"/>
      <c r="E540" s="368"/>
      <c r="F540" s="367"/>
      <c r="G540" s="166"/>
    </row>
    <row r="541" spans="1:7" x14ac:dyDescent="0.3">
      <c r="A541" s="170"/>
      <c r="B541" s="363"/>
      <c r="C541" s="188"/>
      <c r="D541" s="161"/>
      <c r="E541" s="368"/>
      <c r="F541" s="367"/>
      <c r="G541" s="166"/>
    </row>
    <row r="542" spans="1:7" x14ac:dyDescent="0.3">
      <c r="A542" s="170"/>
      <c r="B542" s="363"/>
      <c r="C542" s="188"/>
      <c r="D542" s="161"/>
      <c r="E542" s="368"/>
      <c r="F542" s="367"/>
      <c r="G542" s="166"/>
    </row>
    <row r="543" spans="1:7" x14ac:dyDescent="0.3">
      <c r="A543" s="170"/>
      <c r="B543" s="363"/>
      <c r="C543" s="188"/>
      <c r="D543" s="161"/>
      <c r="E543" s="368"/>
      <c r="F543" s="367"/>
      <c r="G543" s="166"/>
    </row>
    <row r="544" spans="1:7" x14ac:dyDescent="0.3">
      <c r="A544" s="170"/>
      <c r="B544" s="363"/>
      <c r="C544" s="188"/>
      <c r="D544" s="161"/>
      <c r="E544" s="368"/>
      <c r="F544" s="367"/>
      <c r="G544" s="166"/>
    </row>
    <row r="545" spans="1:7" x14ac:dyDescent="0.3">
      <c r="A545" s="170"/>
      <c r="B545" s="363"/>
      <c r="C545" s="188"/>
      <c r="D545" s="161"/>
      <c r="E545" s="368"/>
      <c r="F545" s="367"/>
      <c r="G545" s="166"/>
    </row>
    <row r="546" spans="1:7" x14ac:dyDescent="0.3">
      <c r="A546" s="170"/>
      <c r="B546" s="363"/>
      <c r="C546" s="188"/>
      <c r="D546" s="161"/>
      <c r="E546" s="368"/>
      <c r="F546" s="367"/>
      <c r="G546" s="166"/>
    </row>
    <row r="547" spans="1:7" x14ac:dyDescent="0.3">
      <c r="A547" s="170"/>
      <c r="B547" s="363"/>
      <c r="C547" s="188"/>
      <c r="D547" s="161"/>
      <c r="E547" s="368"/>
      <c r="F547" s="367"/>
      <c r="G547" s="166"/>
    </row>
    <row r="548" spans="1:7" x14ac:dyDescent="0.3">
      <c r="A548" s="170"/>
      <c r="B548" s="363"/>
      <c r="C548" s="188"/>
      <c r="D548" s="161"/>
      <c r="E548" s="368"/>
      <c r="F548" s="367"/>
      <c r="G548" s="166"/>
    </row>
    <row r="549" spans="1:7" x14ac:dyDescent="0.3">
      <c r="A549" s="170"/>
      <c r="B549" s="363"/>
      <c r="C549" s="188"/>
      <c r="D549" s="161"/>
      <c r="E549" s="368"/>
      <c r="F549" s="367"/>
      <c r="G549" s="166"/>
    </row>
    <row r="550" spans="1:7" x14ac:dyDescent="0.3">
      <c r="A550" s="170"/>
      <c r="B550" s="363"/>
      <c r="C550" s="188"/>
      <c r="D550" s="161"/>
      <c r="E550" s="368"/>
      <c r="F550" s="367"/>
      <c r="G550" s="166"/>
    </row>
    <row r="551" spans="1:7" x14ac:dyDescent="0.3">
      <c r="A551" s="170"/>
      <c r="B551" s="363"/>
      <c r="C551" s="188"/>
      <c r="D551" s="161"/>
      <c r="E551" s="368"/>
      <c r="F551" s="367"/>
      <c r="G551" s="166"/>
    </row>
    <row r="552" spans="1:7" x14ac:dyDescent="0.3">
      <c r="A552" s="170"/>
      <c r="B552" s="363"/>
      <c r="C552" s="188"/>
      <c r="D552" s="161"/>
      <c r="E552" s="368"/>
      <c r="F552" s="367"/>
      <c r="G552" s="166"/>
    </row>
    <row r="553" spans="1:7" x14ac:dyDescent="0.3">
      <c r="A553" s="170"/>
      <c r="B553" s="363"/>
      <c r="C553" s="188"/>
      <c r="D553" s="161"/>
      <c r="E553" s="368"/>
      <c r="F553" s="367"/>
      <c r="G553" s="166"/>
    </row>
    <row r="554" spans="1:7" x14ac:dyDescent="0.3">
      <c r="A554" s="170"/>
      <c r="B554" s="363"/>
      <c r="C554" s="188"/>
      <c r="D554" s="161"/>
      <c r="E554" s="368"/>
      <c r="F554" s="367"/>
      <c r="G554" s="166"/>
    </row>
    <row r="555" spans="1:7" x14ac:dyDescent="0.3">
      <c r="A555" s="170"/>
      <c r="B555" s="363"/>
      <c r="C555" s="188"/>
      <c r="D555" s="161"/>
      <c r="E555" s="368"/>
      <c r="F555" s="367"/>
      <c r="G555" s="166"/>
    </row>
    <row r="556" spans="1:7" x14ac:dyDescent="0.3">
      <c r="A556" s="170"/>
      <c r="B556" s="363"/>
      <c r="C556" s="188"/>
      <c r="D556" s="161"/>
      <c r="E556" s="368"/>
      <c r="F556" s="367"/>
      <c r="G556" s="166"/>
    </row>
    <row r="557" spans="1:7" x14ac:dyDescent="0.3">
      <c r="A557" s="170"/>
      <c r="B557" s="363"/>
      <c r="C557" s="188"/>
      <c r="D557" s="161"/>
      <c r="E557" s="368"/>
      <c r="F557" s="367"/>
      <c r="G557" s="166"/>
    </row>
    <row r="558" spans="1:7" x14ac:dyDescent="0.3">
      <c r="A558" s="170"/>
      <c r="B558" s="363"/>
      <c r="C558" s="188"/>
      <c r="D558" s="161"/>
      <c r="E558" s="368"/>
      <c r="F558" s="367"/>
      <c r="G558" s="166"/>
    </row>
    <row r="559" spans="1:7" x14ac:dyDescent="0.3">
      <c r="A559" s="170"/>
      <c r="B559" s="363"/>
      <c r="C559" s="188"/>
      <c r="D559" s="161"/>
      <c r="E559" s="368"/>
      <c r="F559" s="367"/>
      <c r="G559" s="166"/>
    </row>
    <row r="560" spans="1:7" x14ac:dyDescent="0.3">
      <c r="A560" s="170"/>
      <c r="B560" s="363"/>
      <c r="C560" s="188"/>
      <c r="D560" s="161"/>
      <c r="E560" s="368"/>
      <c r="F560" s="367"/>
      <c r="G560" s="166"/>
    </row>
    <row r="561" spans="1:7" x14ac:dyDescent="0.3">
      <c r="A561" s="170"/>
      <c r="B561" s="363"/>
      <c r="C561" s="188"/>
      <c r="D561" s="161"/>
      <c r="E561" s="368"/>
      <c r="F561" s="367"/>
      <c r="G561" s="166"/>
    </row>
    <row r="562" spans="1:7" x14ac:dyDescent="0.3">
      <c r="A562" s="372"/>
      <c r="B562" s="366"/>
      <c r="C562" s="255"/>
      <c r="D562" s="161"/>
      <c r="E562" s="368"/>
      <c r="F562" s="367"/>
      <c r="G562" s="166"/>
    </row>
    <row r="563" spans="1:7" x14ac:dyDescent="0.3">
      <c r="A563" s="310"/>
      <c r="B563" s="363"/>
      <c r="C563" s="255"/>
      <c r="D563" s="161"/>
      <c r="E563" s="368"/>
      <c r="F563" s="367"/>
      <c r="G563" s="166"/>
    </row>
    <row r="564" spans="1:7" x14ac:dyDescent="0.3">
      <c r="A564" s="170"/>
      <c r="B564" s="363"/>
      <c r="C564" s="336"/>
      <c r="D564" s="161"/>
      <c r="E564" s="368"/>
      <c r="F564" s="367"/>
      <c r="G564" s="197"/>
    </row>
    <row r="565" spans="1:7" x14ac:dyDescent="0.3">
      <c r="A565" s="168"/>
      <c r="B565" s="174"/>
      <c r="C565" s="209"/>
      <c r="D565" s="161"/>
      <c r="E565" s="162"/>
      <c r="F565" s="163"/>
      <c r="G565" s="166"/>
    </row>
    <row r="566" spans="1:7" x14ac:dyDescent="0.3">
      <c r="A566" s="198" t="s">
        <v>326</v>
      </c>
      <c r="B566" s="199"/>
      <c r="C566" s="199"/>
      <c r="D566" s="200"/>
      <c r="E566" s="200"/>
      <c r="F566" s="201"/>
      <c r="G566" s="202"/>
    </row>
    <row r="567" spans="1:7" x14ac:dyDescent="0.3">
      <c r="A567" s="58"/>
      <c r="B567" s="59"/>
      <c r="C567" s="59"/>
      <c r="D567" s="31"/>
      <c r="E567" s="31"/>
      <c r="F567" s="25"/>
    </row>
    <row r="568" spans="1:7" x14ac:dyDescent="0.3">
      <c r="A568" s="30"/>
      <c r="B568" s="30"/>
      <c r="D568" s="30"/>
      <c r="E568" s="30"/>
      <c r="F568" s="30"/>
    </row>
    <row r="569" spans="1:7" x14ac:dyDescent="0.3">
      <c r="A569" s="30"/>
      <c r="B569" s="30"/>
      <c r="D569" s="30"/>
      <c r="E569" s="30"/>
      <c r="F569" s="30"/>
    </row>
    <row r="570" spans="1:7" x14ac:dyDescent="0.3">
      <c r="A570" s="30"/>
      <c r="B570" s="30"/>
      <c r="D570" s="30"/>
      <c r="E570" s="30"/>
      <c r="F570" s="30"/>
    </row>
    <row r="571" spans="1:7" x14ac:dyDescent="0.3">
      <c r="A571" s="30"/>
      <c r="B571" s="30"/>
      <c r="D571" s="30"/>
      <c r="E571" s="30"/>
      <c r="F571" s="30"/>
    </row>
    <row r="572" spans="1:7" x14ac:dyDescent="0.3">
      <c r="A572" s="30"/>
      <c r="B572" s="30"/>
      <c r="D572" s="30"/>
      <c r="E572" s="30"/>
      <c r="F572" s="30"/>
    </row>
    <row r="573" spans="1:7" x14ac:dyDescent="0.3">
      <c r="A573" s="30"/>
      <c r="B573" s="30"/>
      <c r="D573" s="30"/>
      <c r="E573" s="30"/>
      <c r="F573" s="30"/>
    </row>
    <row r="574" spans="1:7" x14ac:dyDescent="0.3">
      <c r="A574" s="30"/>
      <c r="B574" s="30"/>
      <c r="D574" s="30"/>
      <c r="E574" s="30"/>
      <c r="F574" s="30"/>
    </row>
    <row r="575" spans="1:7" x14ac:dyDescent="0.3">
      <c r="A575" s="30"/>
      <c r="B575" s="30"/>
      <c r="D575" s="30"/>
      <c r="E575" s="30"/>
      <c r="F575" s="30"/>
    </row>
    <row r="576" spans="1:7" x14ac:dyDescent="0.3">
      <c r="A576" s="30"/>
      <c r="B576" s="30"/>
      <c r="D576" s="30"/>
      <c r="E576" s="30"/>
      <c r="F576" s="30"/>
    </row>
    <row r="577" spans="1:6" x14ac:dyDescent="0.3">
      <c r="A577" s="30"/>
      <c r="B577" s="30"/>
      <c r="D577" s="30"/>
      <c r="E577" s="30"/>
      <c r="F577" s="30"/>
    </row>
    <row r="578" spans="1:6" x14ac:dyDescent="0.3">
      <c r="A578" s="30"/>
      <c r="B578" s="30"/>
      <c r="D578" s="30"/>
      <c r="E578" s="30"/>
      <c r="F578" s="30"/>
    </row>
    <row r="579" spans="1:6" x14ac:dyDescent="0.3">
      <c r="A579" s="30"/>
      <c r="B579" s="30"/>
      <c r="D579" s="30"/>
      <c r="E579" s="30"/>
      <c r="F579" s="30"/>
    </row>
    <row r="580" spans="1:6" x14ac:dyDescent="0.3">
      <c r="A580" s="30"/>
      <c r="B580" s="30"/>
      <c r="D580" s="30"/>
      <c r="E580" s="30"/>
      <c r="F580" s="30"/>
    </row>
    <row r="581" spans="1:6" x14ac:dyDescent="0.3">
      <c r="A581" s="30"/>
      <c r="B581" s="30"/>
      <c r="D581" s="30"/>
      <c r="E581" s="30"/>
      <c r="F581" s="30"/>
    </row>
    <row r="582" spans="1:6" x14ac:dyDescent="0.3">
      <c r="A582" s="30"/>
      <c r="B582" s="30"/>
      <c r="D582" s="30"/>
      <c r="E582" s="30"/>
      <c r="F582" s="30"/>
    </row>
    <row r="583" spans="1:6" x14ac:dyDescent="0.3">
      <c r="A583" s="30"/>
      <c r="B583" s="30"/>
      <c r="D583" s="30"/>
      <c r="E583" s="30"/>
      <c r="F583" s="30"/>
    </row>
    <row r="584" spans="1:6" x14ac:dyDescent="0.3">
      <c r="A584" s="30"/>
      <c r="B584" s="30"/>
      <c r="D584" s="30"/>
      <c r="E584" s="30"/>
      <c r="F584" s="30"/>
    </row>
    <row r="585" spans="1:6" x14ac:dyDescent="0.3">
      <c r="A585" s="30"/>
      <c r="B585" s="30"/>
      <c r="D585" s="30"/>
      <c r="E585" s="30"/>
      <c r="F585" s="30"/>
    </row>
    <row r="586" spans="1:6" x14ac:dyDescent="0.3">
      <c r="A586" s="30"/>
      <c r="B586" s="30"/>
      <c r="D586" s="30"/>
      <c r="E586" s="30"/>
      <c r="F586" s="30"/>
    </row>
    <row r="596" spans="1:6" x14ac:dyDescent="0.3">
      <c r="A596" s="30"/>
      <c r="B596" s="30"/>
      <c r="D596" s="30"/>
      <c r="E596" s="30"/>
      <c r="F596" s="30"/>
    </row>
    <row r="597" spans="1:6" x14ac:dyDescent="0.3">
      <c r="A597" s="30"/>
      <c r="B597" s="30"/>
      <c r="D597" s="30"/>
      <c r="E597" s="30"/>
      <c r="F597" s="30"/>
    </row>
    <row r="598" spans="1:6" x14ac:dyDescent="0.3">
      <c r="A598" s="30"/>
      <c r="B598" s="30"/>
      <c r="D598" s="30"/>
      <c r="E598" s="30"/>
      <c r="F598" s="30"/>
    </row>
    <row r="599" spans="1:6" x14ac:dyDescent="0.3">
      <c r="A599" s="30"/>
      <c r="B599" s="30"/>
      <c r="D599" s="30"/>
      <c r="E599" s="30"/>
      <c r="F599" s="30"/>
    </row>
    <row r="600" spans="1:6" x14ac:dyDescent="0.3">
      <c r="A600" s="30"/>
      <c r="B600" s="30"/>
      <c r="D600" s="30"/>
      <c r="E600" s="30"/>
      <c r="F600" s="30"/>
    </row>
    <row r="601" spans="1:6" x14ac:dyDescent="0.3">
      <c r="A601" s="30"/>
      <c r="B601" s="30"/>
      <c r="D601" s="30"/>
      <c r="E601" s="30"/>
      <c r="F601" s="30"/>
    </row>
    <row r="602" spans="1:6" x14ac:dyDescent="0.3">
      <c r="A602" s="30"/>
      <c r="B602" s="30"/>
      <c r="D602" s="30"/>
      <c r="E602" s="30"/>
      <c r="F602" s="30"/>
    </row>
    <row r="603" spans="1:6" x14ac:dyDescent="0.3">
      <c r="A603" s="30"/>
      <c r="B603" s="30"/>
      <c r="D603" s="30"/>
      <c r="E603" s="30"/>
      <c r="F603" s="30"/>
    </row>
    <row r="604" spans="1:6" x14ac:dyDescent="0.3">
      <c r="A604" s="30"/>
      <c r="B604" s="30"/>
      <c r="D604" s="30"/>
      <c r="E604" s="30"/>
      <c r="F604" s="30"/>
    </row>
    <row r="605" spans="1:6" x14ac:dyDescent="0.3">
      <c r="A605" s="30"/>
      <c r="B605" s="30"/>
      <c r="D605" s="30"/>
      <c r="E605" s="30"/>
      <c r="F605" s="30"/>
    </row>
    <row r="606" spans="1:6" x14ac:dyDescent="0.3">
      <c r="A606" s="30"/>
      <c r="B606" s="30"/>
      <c r="D606" s="30"/>
      <c r="E606" s="30"/>
      <c r="F606" s="30"/>
    </row>
    <row r="607" spans="1:6" x14ac:dyDescent="0.3">
      <c r="A607" s="30"/>
      <c r="B607" s="30"/>
      <c r="D607" s="30"/>
      <c r="E607" s="30"/>
      <c r="F607" s="30"/>
    </row>
    <row r="608" spans="1:6" x14ac:dyDescent="0.3">
      <c r="A608" s="30"/>
      <c r="B608" s="30"/>
      <c r="D608" s="30"/>
      <c r="E608" s="30"/>
      <c r="F608" s="30"/>
    </row>
    <row r="609" spans="1:6" x14ac:dyDescent="0.3">
      <c r="A609" s="30"/>
      <c r="B609" s="30"/>
      <c r="D609" s="30"/>
      <c r="E609" s="30"/>
      <c r="F609" s="30"/>
    </row>
    <row r="610" spans="1:6" x14ac:dyDescent="0.3">
      <c r="A610" s="30"/>
      <c r="B610" s="30"/>
      <c r="D610" s="30"/>
      <c r="E610" s="30"/>
      <c r="F610" s="30"/>
    </row>
    <row r="611" spans="1:6" x14ac:dyDescent="0.3">
      <c r="A611" s="30"/>
      <c r="B611" s="30"/>
      <c r="D611" s="30"/>
      <c r="E611" s="30"/>
      <c r="F611" s="30"/>
    </row>
    <row r="612" spans="1:6" x14ac:dyDescent="0.3">
      <c r="A612" s="30"/>
      <c r="B612" s="30"/>
      <c r="D612" s="30"/>
      <c r="E612" s="30"/>
      <c r="F612" s="30"/>
    </row>
    <row r="613" spans="1:6" x14ac:dyDescent="0.3">
      <c r="A613" s="30"/>
      <c r="B613" s="30"/>
      <c r="D613" s="30"/>
      <c r="E613" s="30"/>
      <c r="F613" s="30"/>
    </row>
    <row r="614" spans="1:6" x14ac:dyDescent="0.3">
      <c r="A614" s="30"/>
      <c r="B614" s="30"/>
      <c r="D614" s="30"/>
      <c r="E614" s="30"/>
      <c r="F614" s="30"/>
    </row>
    <row r="615" spans="1:6" x14ac:dyDescent="0.3">
      <c r="A615" s="30"/>
      <c r="B615" s="30"/>
      <c r="D615" s="30"/>
      <c r="E615" s="30"/>
      <c r="F615" s="30"/>
    </row>
    <row r="616" spans="1:6" x14ac:dyDescent="0.3">
      <c r="A616" s="30"/>
      <c r="B616" s="30"/>
      <c r="D616" s="30"/>
      <c r="E616" s="30"/>
      <c r="F616" s="30"/>
    </row>
    <row r="617" spans="1:6" x14ac:dyDescent="0.3">
      <c r="A617" s="30"/>
      <c r="B617" s="30"/>
      <c r="D617" s="30"/>
      <c r="E617" s="30"/>
      <c r="F617" s="30"/>
    </row>
    <row r="618" spans="1:6" x14ac:dyDescent="0.3">
      <c r="A618" s="30"/>
      <c r="B618" s="30"/>
      <c r="D618" s="30"/>
      <c r="E618" s="30"/>
      <c r="F618" s="30"/>
    </row>
    <row r="619" spans="1:6" x14ac:dyDescent="0.3">
      <c r="A619" s="30"/>
      <c r="B619" s="30"/>
      <c r="D619" s="30"/>
      <c r="E619" s="30"/>
      <c r="F619" s="30"/>
    </row>
    <row r="620" spans="1:6" x14ac:dyDescent="0.3">
      <c r="A620" s="30"/>
      <c r="B620" s="30"/>
      <c r="D620" s="30"/>
      <c r="E620" s="30"/>
      <c r="F620" s="30"/>
    </row>
    <row r="621" spans="1:6" x14ac:dyDescent="0.3">
      <c r="A621" s="30"/>
      <c r="B621" s="30"/>
      <c r="D621" s="30"/>
      <c r="E621" s="30"/>
      <c r="F621" s="30"/>
    </row>
    <row r="622" spans="1:6" x14ac:dyDescent="0.3">
      <c r="A622" s="30"/>
      <c r="B622" s="30"/>
      <c r="D622" s="30"/>
      <c r="E622" s="30"/>
      <c r="F622" s="30"/>
    </row>
    <row r="623" spans="1:6" x14ac:dyDescent="0.3">
      <c r="A623" s="30"/>
      <c r="B623" s="30"/>
      <c r="D623" s="30"/>
      <c r="E623" s="30"/>
      <c r="F623" s="30"/>
    </row>
    <row r="624" spans="1:6" x14ac:dyDescent="0.3">
      <c r="A624" s="30"/>
      <c r="B624" s="30"/>
      <c r="D624" s="30"/>
      <c r="E624" s="30"/>
      <c r="F624" s="30"/>
    </row>
    <row r="625" spans="1:6" x14ac:dyDescent="0.3">
      <c r="A625" s="30"/>
      <c r="B625" s="30"/>
      <c r="D625" s="30"/>
      <c r="E625" s="30"/>
      <c r="F625" s="30"/>
    </row>
    <row r="626" spans="1:6" x14ac:dyDescent="0.3">
      <c r="A626" s="30"/>
      <c r="B626" s="30"/>
      <c r="D626" s="30"/>
      <c r="E626" s="30"/>
      <c r="F626" s="30"/>
    </row>
    <row r="627" spans="1:6" x14ac:dyDescent="0.3">
      <c r="A627" s="30"/>
      <c r="B627" s="30"/>
      <c r="D627" s="30"/>
      <c r="E627" s="30"/>
      <c r="F627" s="30"/>
    </row>
    <row r="628" spans="1:6" x14ac:dyDescent="0.3">
      <c r="A628" s="30"/>
      <c r="B628" s="30"/>
      <c r="D628" s="30"/>
      <c r="E628" s="30"/>
      <c r="F628" s="30"/>
    </row>
    <row r="629" spans="1:6" x14ac:dyDescent="0.3">
      <c r="A629" s="30"/>
      <c r="B629" s="30"/>
      <c r="D629" s="30"/>
      <c r="E629" s="30"/>
      <c r="F629" s="30"/>
    </row>
    <row r="630" spans="1:6" x14ac:dyDescent="0.3">
      <c r="A630" s="30"/>
      <c r="B630" s="30"/>
      <c r="D630" s="30"/>
      <c r="E630" s="30"/>
      <c r="F630" s="30"/>
    </row>
    <row r="631" spans="1:6" x14ac:dyDescent="0.3">
      <c r="A631" s="30"/>
      <c r="B631" s="30"/>
      <c r="D631" s="30"/>
      <c r="E631" s="30"/>
      <c r="F631" s="30"/>
    </row>
    <row r="632" spans="1:6" x14ac:dyDescent="0.3">
      <c r="B632" s="59"/>
      <c r="D632" s="31"/>
      <c r="E632" s="31"/>
      <c r="F632" s="71"/>
    </row>
  </sheetData>
  <pageMargins left="0.70866141732283472" right="0.70866141732283472" top="0.74803149606299213" bottom="0.74803149606299213" header="0.31496062992125984" footer="0.31496062992125984"/>
  <pageSetup paperSize="9" scale="66" firstPageNumber="15" orientation="portrait" useFirstPageNumber="1" r:id="rId1"/>
  <headerFooter>
    <oddFooter>&amp;CPD-&amp;P</oddFooter>
  </headerFooter>
  <rowBreaks count="10" manualBreakCount="10">
    <brk id="50" max="16383" man="1"/>
    <brk id="104" max="16383" man="1"/>
    <brk id="157" max="16383" man="1"/>
    <brk id="207" max="16383" man="1"/>
    <brk id="262" max="16383" man="1"/>
    <brk id="301" max="16383" man="1"/>
    <brk id="353" max="16383" man="1"/>
    <brk id="411" max="16383" man="1"/>
    <brk id="464" max="16383" man="1"/>
    <brk id="5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4589-9DEF-487A-B8B7-87E1E54EE5D2}">
  <dimension ref="A1:Y298"/>
  <sheetViews>
    <sheetView view="pageBreakPreview" topLeftCell="A25" zoomScaleNormal="85" zoomScaleSheetLayoutView="100" workbookViewId="0">
      <selection activeCell="J248" sqref="J248"/>
    </sheetView>
  </sheetViews>
  <sheetFormatPr defaultRowHeight="14.4" x14ac:dyDescent="0.3"/>
  <cols>
    <col min="1" max="1" width="5.6640625" customWidth="1"/>
    <col min="2" max="2" width="10.88671875" customWidth="1"/>
    <col min="3" max="3" width="54.88671875" customWidth="1"/>
    <col min="5" max="5" width="9" bestFit="1" customWidth="1"/>
    <col min="6" max="6" width="12.109375" customWidth="1"/>
    <col min="7" max="7" width="17.33203125" customWidth="1"/>
    <col min="15" max="15" width="14.33203125" bestFit="1" customWidth="1"/>
    <col min="16" max="17" width="10.5546875" bestFit="1" customWidth="1"/>
    <col min="18" max="21" width="11.5546875" bestFit="1" customWidth="1"/>
    <col min="22" max="22" width="9.5546875" customWidth="1"/>
    <col min="23" max="23" width="11.5546875" bestFit="1" customWidth="1"/>
    <col min="24" max="25" width="9" bestFit="1" customWidth="1"/>
  </cols>
  <sheetData>
    <row r="1" spans="1:25" x14ac:dyDescent="0.3">
      <c r="A1" s="144"/>
      <c r="B1" s="375"/>
      <c r="C1" s="147"/>
      <c r="D1" s="147"/>
      <c r="E1" s="147"/>
      <c r="F1" s="147"/>
      <c r="G1" s="147" t="s">
        <v>583</v>
      </c>
    </row>
    <row r="2" spans="1:25" x14ac:dyDescent="0.3">
      <c r="A2" s="144"/>
      <c r="B2" s="376"/>
      <c r="C2" s="147"/>
      <c r="D2" s="147"/>
      <c r="E2" s="147"/>
      <c r="F2" s="147"/>
      <c r="G2" s="147" t="s">
        <v>238</v>
      </c>
    </row>
    <row r="3" spans="1:25" x14ac:dyDescent="0.3">
      <c r="A3" s="144"/>
      <c r="B3" s="376"/>
      <c r="C3" s="331"/>
      <c r="D3" s="331"/>
      <c r="E3" s="331"/>
      <c r="F3" s="331"/>
      <c r="G3" s="331" t="s">
        <v>584</v>
      </c>
    </row>
    <row r="4" spans="1:25" x14ac:dyDescent="0.3">
      <c r="A4" s="149" t="s">
        <v>24</v>
      </c>
      <c r="B4" s="149" t="s">
        <v>0</v>
      </c>
      <c r="C4" s="149" t="s">
        <v>9</v>
      </c>
      <c r="D4" s="150" t="s">
        <v>1</v>
      </c>
      <c r="E4" s="151" t="s">
        <v>2</v>
      </c>
      <c r="F4" s="152" t="s">
        <v>25</v>
      </c>
      <c r="G4" s="153" t="s">
        <v>183</v>
      </c>
    </row>
    <row r="5" spans="1:25" x14ac:dyDescent="0.3">
      <c r="A5" s="154" t="s">
        <v>3</v>
      </c>
      <c r="B5" s="154" t="s">
        <v>184</v>
      </c>
      <c r="C5" s="154"/>
      <c r="D5" s="155"/>
      <c r="E5" s="156"/>
      <c r="F5" s="157"/>
      <c r="G5" s="158"/>
    </row>
    <row r="6" spans="1:25" x14ac:dyDescent="0.3">
      <c r="A6" s="260"/>
      <c r="B6" s="377"/>
      <c r="C6" s="296"/>
      <c r="D6" s="288"/>
      <c r="E6" s="288"/>
      <c r="F6" s="378"/>
      <c r="G6" s="379"/>
      <c r="O6" s="93"/>
      <c r="P6" s="93"/>
      <c r="Q6" s="93"/>
      <c r="R6" s="93"/>
      <c r="S6" s="93"/>
    </row>
    <row r="7" spans="1:25" ht="27.6" x14ac:dyDescent="0.3">
      <c r="A7" s="380">
        <v>7</v>
      </c>
      <c r="B7" s="381" t="s">
        <v>585</v>
      </c>
      <c r="C7" s="382" t="s">
        <v>586</v>
      </c>
      <c r="D7" s="288"/>
      <c r="E7" s="288"/>
      <c r="F7" s="378"/>
      <c r="G7" s="383"/>
    </row>
    <row r="8" spans="1:25" x14ac:dyDescent="0.3">
      <c r="A8" s="260"/>
      <c r="B8" s="377"/>
      <c r="C8" s="296"/>
      <c r="D8" s="288"/>
      <c r="E8" s="288"/>
      <c r="F8" s="378"/>
      <c r="G8" s="383"/>
      <c r="N8" s="93"/>
      <c r="O8" s="93"/>
      <c r="P8" s="93"/>
      <c r="Q8" s="93"/>
    </row>
    <row r="9" spans="1:25" x14ac:dyDescent="0.3">
      <c r="A9" s="380"/>
      <c r="B9" s="381"/>
      <c r="C9" s="384" t="s">
        <v>587</v>
      </c>
      <c r="D9" s="385"/>
      <c r="E9" s="84"/>
      <c r="F9" s="378"/>
      <c r="G9" s="383"/>
    </row>
    <row r="10" spans="1:25" x14ac:dyDescent="0.3">
      <c r="A10" s="260"/>
      <c r="B10" s="377"/>
      <c r="C10" s="296"/>
      <c r="D10" s="385"/>
      <c r="E10" s="84"/>
      <c r="F10" s="378"/>
      <c r="G10" s="383"/>
    </row>
    <row r="11" spans="1:25" x14ac:dyDescent="0.3">
      <c r="A11" s="260">
        <v>7.1</v>
      </c>
      <c r="B11" s="386">
        <v>61.02</v>
      </c>
      <c r="C11" s="291" t="s">
        <v>588</v>
      </c>
      <c r="D11" s="385"/>
      <c r="E11" s="84"/>
      <c r="F11" s="387"/>
      <c r="G11" s="388"/>
    </row>
    <row r="12" spans="1:25" x14ac:dyDescent="0.3">
      <c r="A12" s="260"/>
      <c r="B12" s="377"/>
      <c r="C12" s="291"/>
      <c r="D12" s="385"/>
      <c r="E12" s="84"/>
      <c r="F12" s="389"/>
      <c r="G12" s="383"/>
      <c r="P12" s="373"/>
      <c r="Q12" s="373"/>
      <c r="R12" s="373"/>
      <c r="S12" s="373"/>
      <c r="T12" s="373"/>
      <c r="U12" s="373"/>
      <c r="V12" s="373"/>
      <c r="W12" s="373"/>
      <c r="X12" s="390"/>
      <c r="Y12" s="390"/>
    </row>
    <row r="13" spans="1:25" ht="27.6" x14ac:dyDescent="0.3">
      <c r="A13" s="281"/>
      <c r="B13" s="391"/>
      <c r="C13" s="355" t="s">
        <v>589</v>
      </c>
      <c r="D13" s="385"/>
      <c r="E13" s="84"/>
      <c r="F13" s="392"/>
      <c r="G13" s="383"/>
    </row>
    <row r="14" spans="1:25" x14ac:dyDescent="0.3">
      <c r="A14" s="281"/>
      <c r="B14" s="391"/>
      <c r="C14" s="355"/>
      <c r="D14" s="178"/>
      <c r="E14" s="84"/>
      <c r="F14" s="389"/>
      <c r="G14" s="383"/>
      <c r="N14" s="374"/>
    </row>
    <row r="15" spans="1:25" x14ac:dyDescent="0.3">
      <c r="A15" s="281" t="s">
        <v>590</v>
      </c>
      <c r="B15" s="391"/>
      <c r="C15" s="355" t="s">
        <v>591</v>
      </c>
      <c r="D15" s="393" t="s">
        <v>266</v>
      </c>
      <c r="E15" s="84">
        <v>400</v>
      </c>
      <c r="F15" s="387"/>
      <c r="G15" s="394"/>
      <c r="N15" s="374"/>
      <c r="P15" s="374"/>
      <c r="Q15" s="374"/>
      <c r="R15" s="374"/>
      <c r="S15" s="374"/>
      <c r="T15" s="374"/>
      <c r="U15" s="374"/>
      <c r="V15" s="374"/>
      <c r="W15" s="374"/>
      <c r="X15" s="374"/>
      <c r="Y15" s="374"/>
    </row>
    <row r="16" spans="1:25" x14ac:dyDescent="0.3">
      <c r="A16" s="281"/>
      <c r="B16" s="391"/>
      <c r="C16" s="355"/>
      <c r="D16" s="188"/>
      <c r="E16" s="84"/>
      <c r="F16" s="395"/>
      <c r="G16" s="383"/>
    </row>
    <row r="17" spans="1:23" x14ac:dyDescent="0.3">
      <c r="A17" s="281" t="s">
        <v>592</v>
      </c>
      <c r="B17" s="391"/>
      <c r="C17" s="355" t="s">
        <v>593</v>
      </c>
      <c r="D17" s="393" t="s">
        <v>266</v>
      </c>
      <c r="E17" s="84">
        <v>290</v>
      </c>
      <c r="F17" s="392"/>
      <c r="G17" s="394"/>
      <c r="N17" s="374"/>
      <c r="R17" s="374"/>
      <c r="S17" s="374"/>
      <c r="T17" s="374"/>
      <c r="U17" s="374"/>
      <c r="V17" s="374"/>
      <c r="W17" s="374"/>
    </row>
    <row r="18" spans="1:23" x14ac:dyDescent="0.3">
      <c r="A18" s="281"/>
      <c r="B18" s="391"/>
      <c r="C18" s="355"/>
      <c r="D18" s="178"/>
      <c r="E18" s="84"/>
      <c r="F18" s="389"/>
      <c r="G18" s="383"/>
    </row>
    <row r="19" spans="1:23" x14ac:dyDescent="0.3">
      <c r="A19" s="281" t="s">
        <v>594</v>
      </c>
      <c r="B19" s="391"/>
      <c r="C19" s="355" t="s">
        <v>595</v>
      </c>
      <c r="D19" s="393" t="s">
        <v>266</v>
      </c>
      <c r="E19" s="84">
        <v>165</v>
      </c>
      <c r="F19" s="392"/>
      <c r="G19" s="394"/>
      <c r="N19" s="374"/>
      <c r="S19" s="374"/>
      <c r="T19" s="374"/>
      <c r="U19" s="374"/>
      <c r="V19" s="374"/>
      <c r="W19" s="374"/>
    </row>
    <row r="20" spans="1:23" x14ac:dyDescent="0.3">
      <c r="A20" s="281"/>
      <c r="B20" s="391"/>
      <c r="C20" s="82"/>
      <c r="D20" s="178"/>
      <c r="E20" s="84"/>
      <c r="F20" s="392"/>
      <c r="G20" s="383"/>
    </row>
    <row r="21" spans="1:23" ht="27.6" x14ac:dyDescent="0.3">
      <c r="A21" s="281" t="s">
        <v>596</v>
      </c>
      <c r="B21" s="391"/>
      <c r="C21" s="355" t="s">
        <v>597</v>
      </c>
      <c r="D21" s="393" t="s">
        <v>266</v>
      </c>
      <c r="E21" s="84">
        <v>90</v>
      </c>
      <c r="F21" s="392"/>
      <c r="G21" s="394"/>
    </row>
    <row r="22" spans="1:23" x14ac:dyDescent="0.3">
      <c r="A22" s="281"/>
      <c r="B22" s="391"/>
      <c r="C22" s="82"/>
      <c r="D22" s="355"/>
      <c r="E22" s="288"/>
      <c r="F22" s="392"/>
      <c r="G22" s="383"/>
    </row>
    <row r="23" spans="1:23" x14ac:dyDescent="0.3">
      <c r="A23" s="281"/>
      <c r="B23" s="391">
        <v>61.03</v>
      </c>
      <c r="C23" s="355" t="s">
        <v>598</v>
      </c>
      <c r="D23" s="221"/>
      <c r="E23" s="288"/>
      <c r="F23" s="392"/>
      <c r="G23" s="383"/>
    </row>
    <row r="24" spans="1:23" x14ac:dyDescent="0.3">
      <c r="A24" s="281"/>
      <c r="B24" s="391"/>
      <c r="C24" s="82"/>
      <c r="D24" s="221"/>
      <c r="E24" s="288"/>
      <c r="F24" s="392"/>
      <c r="G24" s="383"/>
    </row>
    <row r="25" spans="1:23" x14ac:dyDescent="0.3">
      <c r="A25" s="260" t="s">
        <v>599</v>
      </c>
      <c r="B25" s="396"/>
      <c r="C25" s="88" t="s">
        <v>600</v>
      </c>
      <c r="D25" s="225" t="s">
        <v>325</v>
      </c>
      <c r="E25" s="225">
        <v>1</v>
      </c>
      <c r="F25" s="397"/>
      <c r="G25" s="394"/>
    </row>
    <row r="26" spans="1:23" x14ac:dyDescent="0.3">
      <c r="A26" s="211"/>
      <c r="B26" s="398"/>
      <c r="C26" s="208"/>
      <c r="D26" s="225"/>
      <c r="E26" s="225"/>
      <c r="F26" s="399"/>
      <c r="G26" s="400"/>
    </row>
    <row r="27" spans="1:23" x14ac:dyDescent="0.3">
      <c r="A27" s="260" t="s">
        <v>601</v>
      </c>
      <c r="B27" s="396"/>
      <c r="C27" s="88" t="s">
        <v>602</v>
      </c>
      <c r="D27" s="225" t="s">
        <v>325</v>
      </c>
      <c r="E27" s="225">
        <v>1</v>
      </c>
      <c r="F27" s="397"/>
      <c r="G27" s="394"/>
    </row>
    <row r="28" spans="1:23" x14ac:dyDescent="0.3">
      <c r="A28" s="260"/>
      <c r="B28" s="396"/>
      <c r="C28" s="313"/>
      <c r="D28" s="225"/>
      <c r="E28" s="225"/>
      <c r="F28" s="401"/>
      <c r="G28" s="394"/>
    </row>
    <row r="29" spans="1:23" ht="27.6" x14ac:dyDescent="0.3">
      <c r="A29" s="260" t="s">
        <v>603</v>
      </c>
      <c r="B29" s="396">
        <v>61.04</v>
      </c>
      <c r="C29" s="355" t="s">
        <v>604</v>
      </c>
      <c r="D29" s="393" t="s">
        <v>266</v>
      </c>
      <c r="E29" s="225">
        <v>45</v>
      </c>
      <c r="F29" s="402"/>
      <c r="G29" s="394"/>
      <c r="I29" s="403"/>
    </row>
    <row r="30" spans="1:23" x14ac:dyDescent="0.3">
      <c r="A30" s="260"/>
      <c r="B30" s="396"/>
      <c r="C30" s="188"/>
      <c r="D30" s="221"/>
      <c r="E30" s="225"/>
      <c r="F30" s="402"/>
      <c r="G30" s="394"/>
      <c r="I30" s="403"/>
    </row>
    <row r="31" spans="1:23" ht="27.6" x14ac:dyDescent="0.3">
      <c r="A31" s="260"/>
      <c r="B31" s="396"/>
      <c r="C31" s="355" t="s">
        <v>605</v>
      </c>
      <c r="D31" s="221" t="s">
        <v>266</v>
      </c>
      <c r="E31" s="225">
        <v>15</v>
      </c>
      <c r="F31" s="402"/>
      <c r="G31" s="394"/>
      <c r="I31" s="403"/>
    </row>
    <row r="32" spans="1:23" x14ac:dyDescent="0.3">
      <c r="A32" s="260"/>
      <c r="B32" s="396"/>
      <c r="C32" s="188"/>
      <c r="D32" s="178"/>
      <c r="E32" s="225"/>
      <c r="F32" s="402"/>
      <c r="G32" s="383"/>
    </row>
    <row r="33" spans="1:7" x14ac:dyDescent="0.3">
      <c r="A33" s="260" t="s">
        <v>606</v>
      </c>
      <c r="B33" s="396">
        <v>61.07</v>
      </c>
      <c r="C33" s="188" t="s">
        <v>607</v>
      </c>
      <c r="D33" s="175" t="s">
        <v>385</v>
      </c>
      <c r="E33" s="225">
        <v>10</v>
      </c>
      <c r="F33" s="404"/>
      <c r="G33" s="394"/>
    </row>
    <row r="34" spans="1:7" x14ac:dyDescent="0.3">
      <c r="A34" s="260"/>
      <c r="B34" s="396"/>
      <c r="C34" s="188"/>
      <c r="D34" s="178"/>
      <c r="E34" s="225"/>
      <c r="F34" s="402"/>
      <c r="G34" s="383"/>
    </row>
    <row r="35" spans="1:7" x14ac:dyDescent="0.3">
      <c r="A35" s="260" t="s">
        <v>608</v>
      </c>
      <c r="B35" s="405">
        <v>61.08</v>
      </c>
      <c r="C35" s="355" t="s">
        <v>609</v>
      </c>
      <c r="D35" s="393" t="s">
        <v>266</v>
      </c>
      <c r="E35" s="225">
        <v>25</v>
      </c>
      <c r="F35" s="404"/>
      <c r="G35" s="394"/>
    </row>
    <row r="36" spans="1:7" x14ac:dyDescent="0.3">
      <c r="A36" s="260"/>
      <c r="B36" s="396"/>
      <c r="C36" s="188"/>
      <c r="D36" s="178"/>
      <c r="E36" s="225"/>
      <c r="F36" s="402"/>
      <c r="G36" s="383"/>
    </row>
    <row r="37" spans="1:7" x14ac:dyDescent="0.3">
      <c r="A37" s="260"/>
      <c r="B37" s="405"/>
      <c r="C37" s="355" t="s">
        <v>610</v>
      </c>
      <c r="D37" s="393" t="s">
        <v>266</v>
      </c>
      <c r="E37" s="225">
        <v>15</v>
      </c>
      <c r="F37" s="404"/>
      <c r="G37" s="394"/>
    </row>
    <row r="38" spans="1:7" x14ac:dyDescent="0.3">
      <c r="A38" s="260"/>
      <c r="B38" s="396"/>
      <c r="C38" s="188"/>
      <c r="D38" s="221"/>
      <c r="E38" s="225"/>
      <c r="F38" s="402"/>
      <c r="G38" s="383"/>
    </row>
    <row r="39" spans="1:7" x14ac:dyDescent="0.3">
      <c r="A39" s="260"/>
      <c r="B39" s="396"/>
      <c r="C39" s="188"/>
      <c r="D39" s="221"/>
      <c r="E39" s="225"/>
      <c r="F39" s="402"/>
      <c r="G39" s="394"/>
    </row>
    <row r="40" spans="1:7" x14ac:dyDescent="0.3">
      <c r="A40" s="260"/>
      <c r="B40" s="396"/>
      <c r="C40" s="188"/>
      <c r="D40" s="178"/>
      <c r="E40" s="225"/>
      <c r="F40" s="402"/>
      <c r="G40" s="383"/>
    </row>
    <row r="41" spans="1:7" x14ac:dyDescent="0.3">
      <c r="A41" s="260"/>
      <c r="B41" s="396"/>
      <c r="C41" s="188"/>
      <c r="D41" s="178"/>
      <c r="E41" s="225"/>
      <c r="F41" s="402"/>
      <c r="G41" s="394"/>
    </row>
    <row r="42" spans="1:7" x14ac:dyDescent="0.3">
      <c r="A42" s="260"/>
      <c r="B42" s="396"/>
      <c r="C42" s="188"/>
      <c r="D42" s="178"/>
      <c r="E42" s="225"/>
      <c r="F42" s="402"/>
      <c r="G42" s="383"/>
    </row>
    <row r="43" spans="1:7" x14ac:dyDescent="0.3">
      <c r="A43" s="260"/>
      <c r="B43" s="396"/>
      <c r="C43" s="188"/>
      <c r="D43" s="178"/>
      <c r="E43" s="225"/>
      <c r="F43" s="402"/>
      <c r="G43" s="394"/>
    </row>
    <row r="44" spans="1:7" x14ac:dyDescent="0.3">
      <c r="A44" s="260"/>
      <c r="B44" s="396"/>
      <c r="C44" s="188"/>
      <c r="D44" s="178"/>
      <c r="E44" s="225"/>
      <c r="F44" s="402"/>
      <c r="G44" s="383"/>
    </row>
    <row r="45" spans="1:7" x14ac:dyDescent="0.3">
      <c r="A45" s="260"/>
      <c r="B45" s="396"/>
      <c r="C45" s="188"/>
      <c r="D45" s="178"/>
      <c r="E45" s="225"/>
      <c r="F45" s="402"/>
      <c r="G45" s="383"/>
    </row>
    <row r="46" spans="1:7" x14ac:dyDescent="0.3">
      <c r="A46" s="260"/>
      <c r="B46" s="396"/>
      <c r="C46" s="188"/>
      <c r="D46" s="178"/>
      <c r="E46" s="225"/>
      <c r="F46" s="402"/>
      <c r="G46" s="383"/>
    </row>
    <row r="47" spans="1:7" x14ac:dyDescent="0.3">
      <c r="A47" s="260"/>
      <c r="B47" s="396"/>
      <c r="C47" s="188"/>
      <c r="D47" s="178"/>
      <c r="E47" s="225"/>
      <c r="F47" s="402"/>
      <c r="G47" s="383"/>
    </row>
    <row r="48" spans="1:7" x14ac:dyDescent="0.3">
      <c r="A48" s="260"/>
      <c r="B48" s="396"/>
      <c r="C48" s="188"/>
      <c r="D48" s="178"/>
      <c r="E48" s="225"/>
      <c r="F48" s="402"/>
      <c r="G48" s="383"/>
    </row>
    <row r="49" spans="1:7" x14ac:dyDescent="0.3">
      <c r="A49" s="260"/>
      <c r="B49" s="396"/>
      <c r="C49" s="188"/>
      <c r="D49" s="178"/>
      <c r="E49" s="225"/>
      <c r="F49" s="402"/>
      <c r="G49" s="383"/>
    </row>
    <row r="50" spans="1:7" x14ac:dyDescent="0.3">
      <c r="A50" s="260"/>
      <c r="B50" s="396"/>
      <c r="C50" s="188"/>
      <c r="D50" s="178"/>
      <c r="E50" s="225"/>
      <c r="F50" s="402"/>
      <c r="G50" s="383"/>
    </row>
    <row r="51" spans="1:7" x14ac:dyDescent="0.3">
      <c r="A51" s="260"/>
      <c r="B51" s="396"/>
      <c r="C51" s="188"/>
      <c r="D51" s="178"/>
      <c r="E51" s="225"/>
      <c r="F51" s="402"/>
      <c r="G51" s="383"/>
    </row>
    <row r="52" spans="1:7" x14ac:dyDescent="0.3">
      <c r="A52" s="260"/>
      <c r="B52" s="396"/>
      <c r="C52" s="188"/>
      <c r="D52" s="178"/>
      <c r="E52" s="225"/>
      <c r="F52" s="402"/>
      <c r="G52" s="383"/>
    </row>
    <row r="53" spans="1:7" x14ac:dyDescent="0.3">
      <c r="A53" s="260"/>
      <c r="B53" s="396"/>
      <c r="C53" s="188"/>
      <c r="D53" s="178"/>
      <c r="E53" s="225"/>
      <c r="F53" s="402"/>
      <c r="G53" s="383"/>
    </row>
    <row r="54" spans="1:7" x14ac:dyDescent="0.3">
      <c r="A54" s="260"/>
      <c r="B54" s="396"/>
      <c r="C54" s="188"/>
      <c r="D54" s="178"/>
      <c r="E54" s="225"/>
      <c r="F54" s="402"/>
      <c r="G54" s="383"/>
    </row>
    <row r="55" spans="1:7" x14ac:dyDescent="0.3">
      <c r="A55" s="260"/>
      <c r="B55" s="396"/>
      <c r="C55" s="188"/>
      <c r="D55" s="178"/>
      <c r="E55" s="225"/>
      <c r="F55" s="402"/>
      <c r="G55" s="383"/>
    </row>
    <row r="56" spans="1:7" x14ac:dyDescent="0.3">
      <c r="A56" s="260"/>
      <c r="B56" s="396"/>
      <c r="C56" s="188"/>
      <c r="D56" s="178"/>
      <c r="E56" s="225"/>
      <c r="F56" s="402"/>
      <c r="G56" s="383"/>
    </row>
    <row r="57" spans="1:7" x14ac:dyDescent="0.3">
      <c r="A57" s="260"/>
      <c r="B57" s="396"/>
      <c r="C57" s="188"/>
      <c r="D57" s="178"/>
      <c r="E57" s="225"/>
      <c r="F57" s="402"/>
      <c r="G57" s="383"/>
    </row>
    <row r="58" spans="1:7" x14ac:dyDescent="0.3">
      <c r="A58" s="260"/>
      <c r="B58" s="396"/>
      <c r="C58" s="188"/>
      <c r="D58" s="178"/>
      <c r="E58" s="225"/>
      <c r="F58" s="402"/>
      <c r="G58" s="383"/>
    </row>
    <row r="59" spans="1:7" x14ac:dyDescent="0.3">
      <c r="A59" s="260"/>
      <c r="B59" s="396"/>
      <c r="C59" s="313"/>
      <c r="D59" s="225"/>
      <c r="E59" s="225"/>
      <c r="F59" s="401"/>
      <c r="G59" s="383"/>
    </row>
    <row r="60" spans="1:7" x14ac:dyDescent="0.3">
      <c r="A60" s="260"/>
      <c r="B60" s="396"/>
      <c r="C60" s="313"/>
      <c r="D60" s="225"/>
      <c r="E60" s="225"/>
      <c r="F60" s="401"/>
      <c r="G60" s="383"/>
    </row>
    <row r="61" spans="1:7" x14ac:dyDescent="0.3">
      <c r="A61" s="339" t="s">
        <v>611</v>
      </c>
      <c r="B61" s="406"/>
      <c r="C61" s="406"/>
      <c r="D61" s="406"/>
      <c r="E61" s="406"/>
      <c r="F61" s="406"/>
      <c r="G61" s="407"/>
    </row>
    <row r="62" spans="1:7" x14ac:dyDescent="0.3">
      <c r="A62" s="408"/>
      <c r="B62" s="409"/>
      <c r="C62" s="409"/>
      <c r="D62" s="410"/>
      <c r="E62" s="410"/>
      <c r="F62" s="411"/>
      <c r="G62" s="412"/>
    </row>
    <row r="63" spans="1:7" x14ac:dyDescent="0.3">
      <c r="A63" s="144"/>
      <c r="B63" s="375"/>
      <c r="C63" s="147"/>
      <c r="D63" s="147"/>
      <c r="E63" s="147"/>
      <c r="F63" s="147"/>
      <c r="G63" s="330" t="str">
        <f>G1</f>
        <v>CONTRACT NUMBER: JW14455</v>
      </c>
    </row>
    <row r="64" spans="1:7" x14ac:dyDescent="0.3">
      <c r="A64" s="144"/>
      <c r="B64" s="376"/>
      <c r="C64" s="330"/>
      <c r="D64" s="330"/>
      <c r="E64" s="330"/>
      <c r="F64" s="330"/>
      <c r="G64" s="330" t="str">
        <f>G2</f>
        <v>DIEPSLOOT SEWAGE AQUEDUCT:  BILL No 1 (BRIDGE 1)</v>
      </c>
    </row>
    <row r="65" spans="1:14" x14ac:dyDescent="0.3">
      <c r="A65" s="144"/>
      <c r="B65" s="376"/>
      <c r="C65" s="331"/>
      <c r="D65" s="331"/>
      <c r="E65" s="331"/>
      <c r="F65" s="331"/>
      <c r="G65" s="331" t="str">
        <f>G3</f>
        <v xml:space="preserve"> SECTION 7: DIVERSION BRIDGE</v>
      </c>
    </row>
    <row r="66" spans="1:14" x14ac:dyDescent="0.3">
      <c r="A66" s="149" t="s">
        <v>24</v>
      </c>
      <c r="B66" s="149" t="s">
        <v>0</v>
      </c>
      <c r="C66" s="149" t="s">
        <v>9</v>
      </c>
      <c r="D66" s="150" t="s">
        <v>1</v>
      </c>
      <c r="E66" s="151" t="s">
        <v>2</v>
      </c>
      <c r="F66" s="152" t="s">
        <v>25</v>
      </c>
      <c r="G66" s="153" t="s">
        <v>183</v>
      </c>
    </row>
    <row r="67" spans="1:14" x14ac:dyDescent="0.3">
      <c r="A67" s="154" t="s">
        <v>3</v>
      </c>
      <c r="B67" s="154" t="s">
        <v>184</v>
      </c>
      <c r="C67" s="154"/>
      <c r="D67" s="155"/>
      <c r="E67" s="156"/>
      <c r="F67" s="157"/>
      <c r="G67" s="158"/>
    </row>
    <row r="68" spans="1:14" x14ac:dyDescent="0.3">
      <c r="A68" s="339" t="s">
        <v>296</v>
      </c>
      <c r="B68" s="340"/>
      <c r="C68" s="340"/>
      <c r="D68" s="340"/>
      <c r="E68" s="340"/>
      <c r="F68" s="413"/>
      <c r="G68" s="414"/>
    </row>
    <row r="69" spans="1:14" x14ac:dyDescent="0.3">
      <c r="A69" s="252"/>
      <c r="B69" s="151"/>
      <c r="C69" s="213"/>
      <c r="D69" s="415"/>
      <c r="E69" s="181"/>
      <c r="F69" s="416"/>
      <c r="G69" s="379"/>
    </row>
    <row r="70" spans="1:14" ht="27.6" x14ac:dyDescent="0.3">
      <c r="A70" s="277">
        <v>7.2</v>
      </c>
      <c r="B70" s="381" t="s">
        <v>612</v>
      </c>
      <c r="C70" s="290" t="s">
        <v>613</v>
      </c>
      <c r="D70" s="415"/>
      <c r="E70" s="181"/>
      <c r="F70" s="416"/>
      <c r="G70" s="383"/>
    </row>
    <row r="71" spans="1:14" x14ac:dyDescent="0.3">
      <c r="A71" s="252"/>
      <c r="B71" s="249"/>
      <c r="C71" s="213"/>
      <c r="D71" s="415"/>
      <c r="E71" s="181"/>
      <c r="F71" s="416"/>
      <c r="G71" s="383"/>
    </row>
    <row r="72" spans="1:14" x14ac:dyDescent="0.3">
      <c r="A72" s="277"/>
      <c r="B72" s="417">
        <v>62.02</v>
      </c>
      <c r="C72" s="418" t="s">
        <v>614</v>
      </c>
      <c r="D72" s="419"/>
      <c r="E72" s="420"/>
      <c r="F72" s="421"/>
      <c r="G72" s="422"/>
    </row>
    <row r="73" spans="1:14" x14ac:dyDescent="0.3">
      <c r="A73" s="252"/>
      <c r="B73" s="249"/>
      <c r="C73" s="213"/>
      <c r="D73" s="415"/>
      <c r="E73" s="181"/>
      <c r="F73" s="416"/>
      <c r="G73" s="383"/>
    </row>
    <row r="74" spans="1:14" x14ac:dyDescent="0.3">
      <c r="A74" s="252"/>
      <c r="B74" s="249"/>
      <c r="C74" s="355" t="s">
        <v>615</v>
      </c>
      <c r="D74" s="415"/>
      <c r="E74" s="181"/>
      <c r="F74" s="416"/>
      <c r="G74" s="383"/>
    </row>
    <row r="75" spans="1:14" x14ac:dyDescent="0.3">
      <c r="A75" s="252"/>
      <c r="B75" s="249"/>
      <c r="C75" s="213"/>
      <c r="D75" s="415"/>
      <c r="E75" s="181"/>
      <c r="F75" s="416"/>
      <c r="G75" s="383"/>
    </row>
    <row r="76" spans="1:14" x14ac:dyDescent="0.3">
      <c r="A76" s="252" t="s">
        <v>616</v>
      </c>
      <c r="B76" s="249"/>
      <c r="C76" s="355" t="s">
        <v>617</v>
      </c>
      <c r="D76" s="288" t="s">
        <v>385</v>
      </c>
      <c r="E76" s="181">
        <v>105</v>
      </c>
      <c r="F76" s="416"/>
      <c r="G76" s="394"/>
    </row>
    <row r="77" spans="1:14" x14ac:dyDescent="0.3">
      <c r="A77" s="252"/>
      <c r="B77" s="249"/>
      <c r="C77" s="213"/>
      <c r="D77" s="415"/>
      <c r="E77" s="181"/>
      <c r="F77" s="416"/>
      <c r="G77" s="383"/>
      <c r="N77" s="374"/>
    </row>
    <row r="78" spans="1:14" x14ac:dyDescent="0.3">
      <c r="A78" s="252"/>
      <c r="B78" s="423"/>
      <c r="C78" s="213" t="s">
        <v>618</v>
      </c>
      <c r="D78" s="415"/>
      <c r="E78" s="181"/>
      <c r="F78" s="416"/>
      <c r="G78" s="383"/>
    </row>
    <row r="79" spans="1:14" x14ac:dyDescent="0.3">
      <c r="A79" s="252"/>
      <c r="B79" s="249"/>
      <c r="C79" s="213"/>
      <c r="D79" s="415"/>
      <c r="E79" s="181"/>
      <c r="F79" s="416"/>
      <c r="G79" s="383"/>
    </row>
    <row r="80" spans="1:14" x14ac:dyDescent="0.3">
      <c r="A80" s="252" t="s">
        <v>619</v>
      </c>
      <c r="B80" s="249"/>
      <c r="C80" s="355" t="s">
        <v>620</v>
      </c>
      <c r="D80" s="288" t="s">
        <v>385</v>
      </c>
      <c r="E80" s="181">
        <v>380</v>
      </c>
      <c r="F80" s="416"/>
      <c r="G80" s="394"/>
    </row>
    <row r="81" spans="1:23" x14ac:dyDescent="0.3">
      <c r="A81" s="252"/>
      <c r="B81" s="249"/>
      <c r="C81" s="355"/>
      <c r="D81" s="385"/>
      <c r="E81" s="181"/>
      <c r="F81" s="416"/>
      <c r="G81" s="383"/>
      <c r="N81" s="374"/>
    </row>
    <row r="82" spans="1:23" x14ac:dyDescent="0.3">
      <c r="A82" s="252"/>
      <c r="B82" s="249"/>
      <c r="C82" s="355" t="s">
        <v>621</v>
      </c>
      <c r="D82" s="288" t="s">
        <v>385</v>
      </c>
      <c r="E82" s="181">
        <v>120</v>
      </c>
      <c r="F82" s="416"/>
      <c r="G82" s="394"/>
      <c r="N82" s="374"/>
      <c r="P82" s="374"/>
      <c r="Q82" s="374"/>
      <c r="R82" s="374"/>
      <c r="S82" s="374"/>
      <c r="T82" s="374"/>
      <c r="U82" s="374"/>
      <c r="V82" s="374"/>
      <c r="W82" s="374"/>
    </row>
    <row r="83" spans="1:23" x14ac:dyDescent="0.3">
      <c r="A83" s="252"/>
      <c r="B83" s="249"/>
      <c r="C83" s="213"/>
      <c r="D83" s="415"/>
      <c r="E83" s="181"/>
      <c r="F83" s="416"/>
      <c r="G83" s="383"/>
    </row>
    <row r="84" spans="1:23" x14ac:dyDescent="0.3">
      <c r="A84" s="252" t="s">
        <v>622</v>
      </c>
      <c r="B84" s="249"/>
      <c r="C84" s="355" t="s">
        <v>623</v>
      </c>
      <c r="D84" s="288" t="s">
        <v>385</v>
      </c>
      <c r="E84" s="181">
        <v>1820</v>
      </c>
      <c r="F84" s="416"/>
      <c r="G84" s="394"/>
    </row>
    <row r="85" spans="1:23" x14ac:dyDescent="0.3">
      <c r="A85" s="252"/>
      <c r="B85" s="249"/>
      <c r="C85" s="355"/>
      <c r="D85" s="385"/>
      <c r="E85" s="181"/>
      <c r="F85" s="416"/>
      <c r="G85" s="394"/>
    </row>
    <row r="86" spans="1:23" x14ac:dyDescent="0.3">
      <c r="A86" s="252" t="s">
        <v>624</v>
      </c>
      <c r="B86" s="249"/>
      <c r="C86" s="355" t="s">
        <v>625</v>
      </c>
      <c r="D86" s="288" t="s">
        <v>385</v>
      </c>
      <c r="E86" s="181">
        <v>85</v>
      </c>
      <c r="F86" s="416"/>
      <c r="G86" s="394"/>
    </row>
    <row r="87" spans="1:23" x14ac:dyDescent="0.3">
      <c r="A87" s="252"/>
      <c r="B87" s="249"/>
      <c r="C87" s="355"/>
      <c r="D87" s="385"/>
      <c r="E87" s="181"/>
      <c r="F87" s="416"/>
      <c r="G87" s="394"/>
    </row>
    <row r="88" spans="1:23" x14ac:dyDescent="0.3">
      <c r="A88" s="252"/>
      <c r="B88" s="418">
        <v>62.03</v>
      </c>
      <c r="C88" s="418" t="s">
        <v>626</v>
      </c>
      <c r="D88" s="415"/>
      <c r="E88" s="181"/>
      <c r="F88" s="416"/>
      <c r="G88" s="383"/>
    </row>
    <row r="89" spans="1:23" x14ac:dyDescent="0.3">
      <c r="A89" s="252"/>
      <c r="B89" s="418"/>
      <c r="C89" s="418"/>
      <c r="D89" s="415"/>
      <c r="E89" s="181"/>
      <c r="F89" s="416"/>
      <c r="G89" s="383"/>
    </row>
    <row r="90" spans="1:23" x14ac:dyDescent="0.3">
      <c r="A90" s="252"/>
      <c r="B90" s="418"/>
      <c r="C90" s="213" t="s">
        <v>618</v>
      </c>
      <c r="D90" s="415"/>
      <c r="E90" s="181"/>
      <c r="F90" s="416"/>
      <c r="G90" s="383"/>
      <c r="N90" s="374"/>
      <c r="P90" s="374"/>
    </row>
    <row r="91" spans="1:23" x14ac:dyDescent="0.3">
      <c r="A91" s="252"/>
      <c r="B91" s="418"/>
      <c r="C91" s="213"/>
      <c r="D91" s="415"/>
      <c r="E91" s="181"/>
      <c r="F91" s="416"/>
      <c r="G91" s="383"/>
    </row>
    <row r="92" spans="1:23" x14ac:dyDescent="0.3">
      <c r="A92" s="252" t="s">
        <v>627</v>
      </c>
      <c r="B92" s="249"/>
      <c r="C92" s="355" t="s">
        <v>628</v>
      </c>
      <c r="D92" s="288" t="s">
        <v>385</v>
      </c>
      <c r="E92" s="181">
        <v>885</v>
      </c>
      <c r="F92" s="416"/>
      <c r="G92" s="394"/>
    </row>
    <row r="93" spans="1:23" x14ac:dyDescent="0.3">
      <c r="A93" s="252"/>
      <c r="B93" s="249"/>
      <c r="C93" s="355"/>
      <c r="D93" s="385"/>
      <c r="E93" s="181"/>
      <c r="F93" s="416"/>
      <c r="G93" s="383"/>
    </row>
    <row r="94" spans="1:23" x14ac:dyDescent="0.3">
      <c r="A94" s="252"/>
      <c r="B94" s="424">
        <v>62.05</v>
      </c>
      <c r="C94" s="251" t="s">
        <v>629</v>
      </c>
      <c r="D94" s="288"/>
      <c r="E94" s="181"/>
      <c r="F94" s="416"/>
      <c r="G94" s="383"/>
    </row>
    <row r="95" spans="1:23" x14ac:dyDescent="0.3">
      <c r="A95" s="252"/>
      <c r="B95" s="249"/>
      <c r="C95" s="213"/>
      <c r="D95" s="415"/>
      <c r="E95" s="181"/>
      <c r="F95" s="416"/>
      <c r="G95" s="383"/>
    </row>
    <row r="96" spans="1:23" x14ac:dyDescent="0.3">
      <c r="A96" s="252" t="s">
        <v>630</v>
      </c>
      <c r="B96" s="249"/>
      <c r="C96" s="213" t="s">
        <v>631</v>
      </c>
      <c r="D96" s="415"/>
      <c r="E96" s="181"/>
      <c r="F96" s="416"/>
      <c r="G96" s="394"/>
    </row>
    <row r="97" spans="1:7" x14ac:dyDescent="0.3">
      <c r="A97" s="252"/>
      <c r="B97" s="249"/>
      <c r="C97" s="213"/>
      <c r="D97" s="415"/>
      <c r="E97" s="181"/>
      <c r="F97" s="416"/>
      <c r="G97" s="394"/>
    </row>
    <row r="98" spans="1:7" x14ac:dyDescent="0.3">
      <c r="A98" s="252"/>
      <c r="B98" s="249"/>
      <c r="C98" s="425" t="s">
        <v>632</v>
      </c>
      <c r="D98" s="415" t="s">
        <v>416</v>
      </c>
      <c r="E98" s="181">
        <v>2</v>
      </c>
      <c r="F98" s="416"/>
      <c r="G98" s="394"/>
    </row>
    <row r="99" spans="1:7" x14ac:dyDescent="0.3">
      <c r="A99" s="252"/>
      <c r="B99" s="249"/>
      <c r="C99" s="213"/>
      <c r="D99" s="415"/>
      <c r="E99" s="181"/>
      <c r="F99" s="416"/>
      <c r="G99" s="394"/>
    </row>
    <row r="100" spans="1:7" x14ac:dyDescent="0.3">
      <c r="A100" s="252"/>
      <c r="B100" s="249"/>
      <c r="C100" s="425" t="s">
        <v>633</v>
      </c>
      <c r="D100" s="415" t="s">
        <v>416</v>
      </c>
      <c r="E100" s="181">
        <v>2</v>
      </c>
      <c r="F100" s="416"/>
      <c r="G100" s="394"/>
    </row>
    <row r="101" spans="1:7" x14ac:dyDescent="0.3">
      <c r="A101" s="252"/>
      <c r="B101" s="249"/>
      <c r="C101" s="425"/>
      <c r="D101" s="415"/>
      <c r="E101" s="181"/>
      <c r="F101" s="416"/>
      <c r="G101" s="394"/>
    </row>
    <row r="102" spans="1:7" x14ac:dyDescent="0.3">
      <c r="A102" s="252" t="s">
        <v>634</v>
      </c>
      <c r="B102" s="417">
        <v>62.06</v>
      </c>
      <c r="C102" s="251" t="s">
        <v>635</v>
      </c>
      <c r="D102" s="415"/>
      <c r="E102" s="181"/>
      <c r="F102" s="416"/>
      <c r="G102" s="394"/>
    </row>
    <row r="103" spans="1:7" x14ac:dyDescent="0.3">
      <c r="A103" s="252"/>
      <c r="B103" s="249"/>
      <c r="C103" s="425"/>
      <c r="D103" s="415"/>
      <c r="E103" s="181"/>
      <c r="F103" s="416"/>
      <c r="G103" s="394"/>
    </row>
    <row r="104" spans="1:7" x14ac:dyDescent="0.3">
      <c r="A104" s="252"/>
      <c r="B104" s="249"/>
      <c r="C104" s="425" t="s">
        <v>636</v>
      </c>
      <c r="D104" s="288" t="s">
        <v>385</v>
      </c>
      <c r="E104" s="181">
        <v>60</v>
      </c>
      <c r="F104" s="416"/>
      <c r="G104" s="394"/>
    </row>
    <row r="105" spans="1:7" x14ac:dyDescent="0.3">
      <c r="A105" s="252"/>
      <c r="B105" s="249"/>
      <c r="C105" s="213"/>
      <c r="D105" s="415"/>
      <c r="E105" s="181"/>
      <c r="F105" s="416"/>
      <c r="G105" s="383"/>
    </row>
    <row r="106" spans="1:7" x14ac:dyDescent="0.3">
      <c r="A106" s="252"/>
      <c r="B106" s="423" t="s">
        <v>637</v>
      </c>
      <c r="C106" s="213" t="s">
        <v>638</v>
      </c>
      <c r="D106" s="415"/>
      <c r="E106" s="181"/>
      <c r="F106" s="426"/>
      <c r="G106" s="166"/>
    </row>
    <row r="107" spans="1:7" x14ac:dyDescent="0.3">
      <c r="A107" s="252"/>
      <c r="B107" s="249"/>
      <c r="C107" s="213"/>
      <c r="D107" s="415"/>
      <c r="E107" s="181"/>
      <c r="F107" s="426"/>
      <c r="G107" s="166"/>
    </row>
    <row r="108" spans="1:7" x14ac:dyDescent="0.3">
      <c r="A108" s="252" t="s">
        <v>639</v>
      </c>
      <c r="B108" s="423"/>
      <c r="C108" s="213" t="s">
        <v>640</v>
      </c>
      <c r="D108" s="415"/>
      <c r="E108" s="181"/>
      <c r="F108" s="426"/>
      <c r="G108" s="166"/>
    </row>
    <row r="109" spans="1:7" x14ac:dyDescent="0.3">
      <c r="A109" s="252"/>
      <c r="B109" s="249"/>
      <c r="C109" s="213"/>
      <c r="D109" s="415"/>
      <c r="E109" s="181"/>
      <c r="F109" s="426"/>
      <c r="G109" s="166"/>
    </row>
    <row r="110" spans="1:7" x14ac:dyDescent="0.3">
      <c r="A110" s="252"/>
      <c r="B110" s="249"/>
      <c r="C110" s="355" t="s">
        <v>641</v>
      </c>
      <c r="D110" s="385" t="s">
        <v>385</v>
      </c>
      <c r="E110" s="181">
        <v>840</v>
      </c>
      <c r="F110" s="426"/>
      <c r="G110" s="394"/>
    </row>
    <row r="111" spans="1:7" x14ac:dyDescent="0.3">
      <c r="A111" s="252"/>
      <c r="B111" s="249"/>
      <c r="C111" s="213"/>
      <c r="D111" s="415"/>
      <c r="E111" s="181"/>
      <c r="F111" s="426"/>
      <c r="G111" s="394"/>
    </row>
    <row r="112" spans="1:7" x14ac:dyDescent="0.3">
      <c r="A112" s="252"/>
      <c r="B112" s="249"/>
      <c r="C112" s="355" t="s">
        <v>642</v>
      </c>
      <c r="D112" s="385" t="s">
        <v>385</v>
      </c>
      <c r="E112" s="181">
        <v>265</v>
      </c>
      <c r="F112" s="426"/>
      <c r="G112" s="394"/>
    </row>
    <row r="113" spans="1:7" x14ac:dyDescent="0.3">
      <c r="A113" s="252"/>
      <c r="B113" s="249"/>
      <c r="C113" s="213"/>
      <c r="D113" s="415"/>
      <c r="E113" s="181"/>
      <c r="F113" s="426"/>
      <c r="G113" s="166"/>
    </row>
    <row r="114" spans="1:7" x14ac:dyDescent="0.3">
      <c r="A114" s="252"/>
      <c r="B114" s="249"/>
      <c r="C114" s="213" t="s">
        <v>643</v>
      </c>
      <c r="D114" s="415"/>
      <c r="E114" s="181"/>
      <c r="F114" s="426"/>
      <c r="G114" s="166"/>
    </row>
    <row r="115" spans="1:7" x14ac:dyDescent="0.3">
      <c r="A115" s="252"/>
      <c r="B115" s="249"/>
      <c r="C115" s="355"/>
      <c r="D115" s="415"/>
      <c r="E115" s="181"/>
      <c r="F115" s="426"/>
      <c r="G115" s="166"/>
    </row>
    <row r="116" spans="1:7" x14ac:dyDescent="0.3">
      <c r="A116" s="252"/>
      <c r="B116" s="249"/>
      <c r="C116" s="355" t="s">
        <v>644</v>
      </c>
      <c r="D116" s="385" t="s">
        <v>385</v>
      </c>
      <c r="E116" s="181">
        <v>55</v>
      </c>
      <c r="F116" s="426"/>
      <c r="G116" s="394"/>
    </row>
    <row r="117" spans="1:7" x14ac:dyDescent="0.3">
      <c r="A117" s="252"/>
      <c r="B117" s="249"/>
      <c r="C117" s="213"/>
      <c r="D117" s="415"/>
      <c r="E117" s="181"/>
      <c r="F117" s="416"/>
      <c r="G117" s="383"/>
    </row>
    <row r="118" spans="1:7" x14ac:dyDescent="0.3">
      <c r="A118" s="252"/>
      <c r="B118" s="249"/>
      <c r="C118" s="427"/>
      <c r="D118" s="415"/>
      <c r="E118" s="181"/>
      <c r="F118" s="416"/>
      <c r="G118" s="166"/>
    </row>
    <row r="119" spans="1:7" x14ac:dyDescent="0.3">
      <c r="A119" s="252"/>
      <c r="B119" s="249"/>
      <c r="C119" s="213"/>
      <c r="D119" s="415"/>
      <c r="E119" s="181"/>
      <c r="F119" s="416"/>
      <c r="G119" s="166"/>
    </row>
    <row r="120" spans="1:7" x14ac:dyDescent="0.3">
      <c r="A120" s="252"/>
      <c r="B120" s="249"/>
      <c r="C120" s="427"/>
      <c r="D120" s="415"/>
      <c r="E120" s="181"/>
      <c r="F120" s="416"/>
      <c r="G120" s="166"/>
    </row>
    <row r="121" spans="1:7" x14ac:dyDescent="0.3">
      <c r="A121" s="252"/>
      <c r="B121" s="249"/>
      <c r="C121" s="355"/>
      <c r="D121" s="415"/>
      <c r="E121" s="181"/>
      <c r="F121" s="416"/>
      <c r="G121" s="166"/>
    </row>
    <row r="122" spans="1:7" x14ac:dyDescent="0.3">
      <c r="A122" s="252"/>
      <c r="B122" s="249"/>
      <c r="C122" s="427"/>
      <c r="D122" s="415"/>
      <c r="E122" s="181"/>
      <c r="F122" s="416"/>
      <c r="G122" s="166"/>
    </row>
    <row r="123" spans="1:7" x14ac:dyDescent="0.3">
      <c r="A123" s="252"/>
      <c r="B123" s="249"/>
      <c r="C123" s="213"/>
      <c r="D123" s="415"/>
      <c r="E123" s="181"/>
      <c r="F123" s="416"/>
      <c r="G123" s="166"/>
    </row>
    <row r="124" spans="1:7" x14ac:dyDescent="0.3">
      <c r="A124" s="252"/>
      <c r="B124" s="249"/>
      <c r="C124" s="427"/>
      <c r="D124" s="415"/>
      <c r="E124" s="181"/>
      <c r="F124" s="416"/>
      <c r="G124" s="166"/>
    </row>
    <row r="125" spans="1:7" x14ac:dyDescent="0.3">
      <c r="A125" s="252"/>
      <c r="B125" s="249"/>
      <c r="C125" s="427"/>
      <c r="D125" s="415"/>
      <c r="E125" s="181"/>
      <c r="F125" s="416"/>
      <c r="G125" s="166"/>
    </row>
    <row r="126" spans="1:7" x14ac:dyDescent="0.3">
      <c r="A126" s="339" t="s">
        <v>645</v>
      </c>
      <c r="B126" s="428"/>
      <c r="C126" s="340"/>
      <c r="D126" s="340"/>
      <c r="E126" s="201"/>
      <c r="F126" s="340"/>
      <c r="G126" s="429"/>
    </row>
    <row r="127" spans="1:7" x14ac:dyDescent="0.3">
      <c r="A127" s="408"/>
      <c r="B127" s="430"/>
      <c r="C127" s="409"/>
      <c r="D127" s="410"/>
      <c r="E127" s="410"/>
      <c r="F127" s="411"/>
      <c r="G127" s="144"/>
    </row>
    <row r="128" spans="1:7" x14ac:dyDescent="0.3">
      <c r="A128" s="408"/>
      <c r="B128" s="375"/>
      <c r="C128" s="147"/>
      <c r="D128" s="147"/>
      <c r="E128" s="147"/>
      <c r="F128" s="147"/>
      <c r="G128" s="330" t="str">
        <f>G1</f>
        <v>CONTRACT NUMBER: JW14455</v>
      </c>
    </row>
    <row r="129" spans="1:7" x14ac:dyDescent="0.3">
      <c r="A129" s="408"/>
      <c r="B129" s="376"/>
      <c r="C129" s="330"/>
      <c r="D129" s="330"/>
      <c r="E129" s="330"/>
      <c r="F129" s="330"/>
      <c r="G129" s="330" t="str">
        <f>G2</f>
        <v>DIEPSLOOT SEWAGE AQUEDUCT:  BILL No 1 (BRIDGE 1)</v>
      </c>
    </row>
    <row r="130" spans="1:7" x14ac:dyDescent="0.3">
      <c r="A130" s="144"/>
      <c r="B130" s="376"/>
      <c r="C130" s="331"/>
      <c r="D130" s="331"/>
      <c r="E130" s="331"/>
      <c r="F130" s="331"/>
      <c r="G130" s="331" t="str">
        <f>G3</f>
        <v xml:space="preserve"> SECTION 7: DIVERSION BRIDGE</v>
      </c>
    </row>
    <row r="131" spans="1:7" x14ac:dyDescent="0.3">
      <c r="A131" s="149" t="s">
        <v>24</v>
      </c>
      <c r="B131" s="149" t="s">
        <v>0</v>
      </c>
      <c r="C131" s="149" t="s">
        <v>9</v>
      </c>
      <c r="D131" s="150" t="s">
        <v>1</v>
      </c>
      <c r="E131" s="151" t="s">
        <v>2</v>
      </c>
      <c r="F131" s="152" t="s">
        <v>25</v>
      </c>
      <c r="G131" s="153" t="s">
        <v>183</v>
      </c>
    </row>
    <row r="132" spans="1:7" x14ac:dyDescent="0.3">
      <c r="A132" s="154" t="s">
        <v>3</v>
      </c>
      <c r="B132" s="154" t="s">
        <v>184</v>
      </c>
      <c r="C132" s="154"/>
      <c r="D132" s="155"/>
      <c r="E132" s="156"/>
      <c r="F132" s="157"/>
      <c r="G132" s="158"/>
    </row>
    <row r="133" spans="1:7" x14ac:dyDescent="0.3">
      <c r="A133" s="431" t="s">
        <v>35</v>
      </c>
      <c r="B133" s="432"/>
      <c r="C133" s="433"/>
      <c r="D133" s="434"/>
      <c r="E133" s="435"/>
      <c r="F133" s="436"/>
      <c r="G133" s="429"/>
    </row>
    <row r="134" spans="1:7" x14ac:dyDescent="0.3">
      <c r="A134" s="277">
        <v>7.3</v>
      </c>
      <c r="B134" s="417">
        <v>63.01</v>
      </c>
      <c r="C134" s="418" t="s">
        <v>646</v>
      </c>
      <c r="D134" s="288"/>
      <c r="E134" s="420"/>
      <c r="F134" s="421"/>
      <c r="G134" s="422"/>
    </row>
    <row r="135" spans="1:7" x14ac:dyDescent="0.3">
      <c r="A135" s="277"/>
      <c r="B135" s="417"/>
      <c r="C135" s="418"/>
      <c r="D135" s="385"/>
      <c r="E135" s="420"/>
      <c r="F135" s="421"/>
      <c r="G135" s="422"/>
    </row>
    <row r="136" spans="1:7" x14ac:dyDescent="0.3">
      <c r="A136" s="252" t="s">
        <v>647</v>
      </c>
      <c r="B136" s="417"/>
      <c r="C136" s="355" t="s">
        <v>617</v>
      </c>
      <c r="D136" s="385"/>
      <c r="E136" s="420"/>
      <c r="F136" s="421"/>
      <c r="G136" s="422"/>
    </row>
    <row r="137" spans="1:7" x14ac:dyDescent="0.3">
      <c r="A137" s="252"/>
      <c r="B137" s="249"/>
      <c r="C137" s="213"/>
      <c r="D137" s="415"/>
      <c r="E137" s="181"/>
      <c r="F137" s="416"/>
      <c r="G137" s="383"/>
    </row>
    <row r="138" spans="1:7" x14ac:dyDescent="0.3">
      <c r="A138" s="252"/>
      <c r="B138" s="249"/>
      <c r="C138" s="427" t="s">
        <v>648</v>
      </c>
      <c r="D138" s="415" t="s">
        <v>649</v>
      </c>
      <c r="E138" s="181">
        <v>11.9</v>
      </c>
      <c r="F138" s="416"/>
      <c r="G138" s="394"/>
    </row>
    <row r="139" spans="1:7" x14ac:dyDescent="0.3">
      <c r="A139" s="252"/>
      <c r="B139" s="249"/>
      <c r="C139" s="427"/>
      <c r="D139" s="415"/>
      <c r="E139" s="181"/>
      <c r="F139" s="416"/>
      <c r="G139" s="394"/>
    </row>
    <row r="140" spans="1:7" x14ac:dyDescent="0.3">
      <c r="A140" s="252" t="s">
        <v>650</v>
      </c>
      <c r="B140" s="249"/>
      <c r="C140" s="355" t="s">
        <v>651</v>
      </c>
      <c r="D140" s="415"/>
      <c r="E140" s="181"/>
      <c r="F140" s="416"/>
      <c r="G140" s="394"/>
    </row>
    <row r="141" spans="1:7" x14ac:dyDescent="0.3">
      <c r="A141" s="252"/>
      <c r="B141" s="249"/>
      <c r="C141" s="427"/>
      <c r="D141" s="415"/>
      <c r="E141" s="181"/>
      <c r="F141" s="416"/>
      <c r="G141" s="394"/>
    </row>
    <row r="142" spans="1:7" x14ac:dyDescent="0.3">
      <c r="A142" s="252"/>
      <c r="B142" s="249"/>
      <c r="C142" s="427" t="s">
        <v>648</v>
      </c>
      <c r="D142" s="415" t="s">
        <v>649</v>
      </c>
      <c r="E142" s="181">
        <v>15.7</v>
      </c>
      <c r="F142" s="416"/>
      <c r="G142" s="166"/>
    </row>
    <row r="143" spans="1:7" x14ac:dyDescent="0.3">
      <c r="A143" s="252"/>
      <c r="B143" s="249"/>
      <c r="C143" s="427"/>
      <c r="D143" s="415"/>
      <c r="E143" s="181"/>
      <c r="F143" s="416"/>
      <c r="G143" s="166"/>
    </row>
    <row r="144" spans="1:7" x14ac:dyDescent="0.3">
      <c r="A144" s="252" t="s">
        <v>652</v>
      </c>
      <c r="B144" s="249"/>
      <c r="C144" s="355" t="s">
        <v>653</v>
      </c>
      <c r="D144" s="415"/>
      <c r="E144" s="181"/>
      <c r="F144" s="416"/>
      <c r="G144" s="166"/>
    </row>
    <row r="145" spans="1:7" x14ac:dyDescent="0.3">
      <c r="A145" s="252"/>
      <c r="B145" s="249"/>
      <c r="C145" s="427"/>
      <c r="D145" s="415"/>
      <c r="E145" s="181"/>
      <c r="F145" s="416"/>
      <c r="G145" s="166"/>
    </row>
    <row r="146" spans="1:7" x14ac:dyDescent="0.3">
      <c r="A146" s="252"/>
      <c r="B146" s="249"/>
      <c r="C146" s="427" t="s">
        <v>654</v>
      </c>
      <c r="D146" s="415" t="s">
        <v>649</v>
      </c>
      <c r="E146" s="181">
        <v>0.4</v>
      </c>
      <c r="F146" s="416"/>
      <c r="G146" s="166"/>
    </row>
    <row r="147" spans="1:7" x14ac:dyDescent="0.3">
      <c r="A147" s="252"/>
      <c r="B147" s="249"/>
      <c r="C147" s="213"/>
      <c r="D147" s="415"/>
      <c r="E147" s="181"/>
      <c r="F147" s="416"/>
      <c r="G147" s="166"/>
    </row>
    <row r="148" spans="1:7" x14ac:dyDescent="0.3">
      <c r="A148" s="252"/>
      <c r="B148" s="249"/>
      <c r="C148" s="427" t="s">
        <v>648</v>
      </c>
      <c r="D148" s="415" t="s">
        <v>649</v>
      </c>
      <c r="E148" s="181">
        <v>35.4</v>
      </c>
      <c r="F148" s="416"/>
      <c r="G148" s="166"/>
    </row>
    <row r="149" spans="1:7" x14ac:dyDescent="0.3">
      <c r="A149" s="252"/>
      <c r="B149" s="249"/>
      <c r="C149" s="427"/>
      <c r="D149" s="415"/>
      <c r="E149" s="181"/>
      <c r="F149" s="416"/>
      <c r="G149" s="166"/>
    </row>
    <row r="150" spans="1:7" x14ac:dyDescent="0.3">
      <c r="A150" s="252" t="s">
        <v>655</v>
      </c>
      <c r="B150" s="249"/>
      <c r="C150" s="355" t="s">
        <v>656</v>
      </c>
      <c r="D150" s="415"/>
      <c r="E150" s="181"/>
      <c r="F150" s="416"/>
      <c r="G150" s="166"/>
    </row>
    <row r="151" spans="1:7" x14ac:dyDescent="0.3">
      <c r="A151" s="252"/>
      <c r="B151" s="249"/>
      <c r="C151" s="427"/>
      <c r="D151" s="415"/>
      <c r="E151" s="181"/>
      <c r="F151" s="416"/>
      <c r="G151" s="166"/>
    </row>
    <row r="152" spans="1:7" x14ac:dyDescent="0.3">
      <c r="A152" s="252"/>
      <c r="B152" s="249"/>
      <c r="C152" s="427" t="s">
        <v>654</v>
      </c>
      <c r="D152" s="415" t="s">
        <v>649</v>
      </c>
      <c r="E152" s="181">
        <v>1</v>
      </c>
      <c r="F152" s="416"/>
      <c r="G152" s="166"/>
    </row>
    <row r="153" spans="1:7" x14ac:dyDescent="0.3">
      <c r="A153" s="252"/>
      <c r="B153" s="249"/>
      <c r="C153" s="213"/>
      <c r="D153" s="415"/>
      <c r="E153" s="181"/>
      <c r="F153" s="416"/>
      <c r="G153" s="166"/>
    </row>
    <row r="154" spans="1:7" x14ac:dyDescent="0.3">
      <c r="A154" s="252"/>
      <c r="B154" s="249"/>
      <c r="C154" s="427" t="s">
        <v>648</v>
      </c>
      <c r="D154" s="415" t="s">
        <v>649</v>
      </c>
      <c r="E154" s="181">
        <v>76.599999999999994</v>
      </c>
      <c r="F154" s="416"/>
      <c r="G154" s="166"/>
    </row>
    <row r="155" spans="1:7" x14ac:dyDescent="0.3">
      <c r="A155" s="260"/>
      <c r="B155" s="249"/>
      <c r="C155" s="213"/>
      <c r="D155" s="415"/>
      <c r="E155" s="181"/>
      <c r="F155" s="416"/>
      <c r="G155" s="166"/>
    </row>
    <row r="156" spans="1:7" x14ac:dyDescent="0.3">
      <c r="A156" s="211">
        <v>7.4</v>
      </c>
      <c r="B156" s="437">
        <v>64</v>
      </c>
      <c r="C156" s="418" t="s">
        <v>657</v>
      </c>
      <c r="D156" s="419"/>
      <c r="E156" s="420"/>
      <c r="F156" s="421"/>
      <c r="G156" s="166"/>
    </row>
    <row r="157" spans="1:7" x14ac:dyDescent="0.3">
      <c r="A157" s="260"/>
      <c r="B157" s="249"/>
      <c r="C157" s="213"/>
      <c r="D157" s="415"/>
      <c r="E157" s="181"/>
      <c r="F157" s="416"/>
      <c r="G157" s="166"/>
    </row>
    <row r="158" spans="1:7" x14ac:dyDescent="0.3">
      <c r="A158" s="260"/>
      <c r="B158" s="417">
        <v>64.010000000000005</v>
      </c>
      <c r="C158" s="418" t="s">
        <v>658</v>
      </c>
      <c r="D158" s="415"/>
      <c r="E158" s="181"/>
      <c r="F158" s="416"/>
      <c r="G158" s="166"/>
    </row>
    <row r="159" spans="1:7" x14ac:dyDescent="0.3">
      <c r="A159" s="260"/>
      <c r="B159" s="249"/>
      <c r="C159" s="213"/>
      <c r="D159" s="415"/>
      <c r="E159" s="181"/>
      <c r="F159" s="416"/>
      <c r="G159" s="166"/>
    </row>
    <row r="160" spans="1:7" x14ac:dyDescent="0.3">
      <c r="A160" s="260"/>
      <c r="B160" s="249"/>
      <c r="C160" s="336" t="s">
        <v>659</v>
      </c>
      <c r="D160" s="415"/>
      <c r="E160" s="181"/>
      <c r="F160" s="416"/>
      <c r="G160" s="166"/>
    </row>
    <row r="161" spans="1:7" x14ac:dyDescent="0.3">
      <c r="A161" s="260"/>
      <c r="B161" s="249"/>
      <c r="C161" s="213"/>
      <c r="D161" s="415"/>
      <c r="E161" s="181"/>
      <c r="F161" s="416"/>
      <c r="G161" s="166"/>
    </row>
    <row r="162" spans="1:7" x14ac:dyDescent="0.3">
      <c r="A162" s="260" t="s">
        <v>660</v>
      </c>
      <c r="B162" s="249"/>
      <c r="C162" s="355" t="s">
        <v>661</v>
      </c>
      <c r="D162" s="393" t="s">
        <v>266</v>
      </c>
      <c r="E162" s="181">
        <v>5</v>
      </c>
      <c r="F162" s="416"/>
      <c r="G162" s="166"/>
    </row>
    <row r="163" spans="1:7" x14ac:dyDescent="0.3">
      <c r="A163" s="260"/>
      <c r="B163" s="249"/>
      <c r="C163" s="355"/>
      <c r="D163" s="415"/>
      <c r="E163" s="181"/>
      <c r="F163" s="416"/>
      <c r="G163" s="166"/>
    </row>
    <row r="164" spans="1:7" x14ac:dyDescent="0.3">
      <c r="A164" s="260" t="s">
        <v>662</v>
      </c>
      <c r="B164" s="249"/>
      <c r="C164" s="355" t="s">
        <v>663</v>
      </c>
      <c r="D164" s="393" t="s">
        <v>266</v>
      </c>
      <c r="E164" s="181">
        <v>70</v>
      </c>
      <c r="F164" s="416"/>
      <c r="G164" s="166"/>
    </row>
    <row r="165" spans="1:7" x14ac:dyDescent="0.3">
      <c r="A165" s="260"/>
      <c r="B165" s="249"/>
      <c r="C165" s="355"/>
      <c r="D165" s="415"/>
      <c r="E165" s="181"/>
      <c r="F165" s="416"/>
      <c r="G165" s="166"/>
    </row>
    <row r="166" spans="1:7" x14ac:dyDescent="0.3">
      <c r="A166" s="260" t="s">
        <v>664</v>
      </c>
      <c r="B166" s="249"/>
      <c r="C166" s="438" t="s">
        <v>665</v>
      </c>
      <c r="D166" s="393" t="s">
        <v>266</v>
      </c>
      <c r="E166" s="181">
        <v>340</v>
      </c>
      <c r="F166" s="416"/>
      <c r="G166" s="166"/>
    </row>
    <row r="167" spans="1:7" x14ac:dyDescent="0.3">
      <c r="A167" s="260"/>
      <c r="B167" s="249"/>
      <c r="C167" s="213"/>
      <c r="D167" s="415"/>
      <c r="E167" s="181"/>
      <c r="F167" s="416"/>
      <c r="G167" s="166"/>
    </row>
    <row r="168" spans="1:7" x14ac:dyDescent="0.3">
      <c r="A168" s="252" t="s">
        <v>666</v>
      </c>
      <c r="B168" s="249"/>
      <c r="C168" s="355" t="s">
        <v>667</v>
      </c>
      <c r="D168" s="393" t="s">
        <v>266</v>
      </c>
      <c r="E168" s="181">
        <v>195</v>
      </c>
      <c r="F168" s="416"/>
      <c r="G168" s="166"/>
    </row>
    <row r="169" spans="1:7" x14ac:dyDescent="0.3">
      <c r="A169" s="252"/>
      <c r="B169" s="249"/>
      <c r="C169" s="213"/>
      <c r="D169" s="415"/>
      <c r="E169" s="181"/>
      <c r="F169" s="416"/>
      <c r="G169" s="166"/>
    </row>
    <row r="170" spans="1:7" x14ac:dyDescent="0.3">
      <c r="A170" s="252" t="s">
        <v>668</v>
      </c>
      <c r="B170" s="249"/>
      <c r="C170" s="355" t="s">
        <v>669</v>
      </c>
      <c r="D170" s="393" t="s">
        <v>266</v>
      </c>
      <c r="E170" s="181">
        <v>960</v>
      </c>
      <c r="F170" s="416"/>
      <c r="G170" s="166"/>
    </row>
    <row r="171" spans="1:7" x14ac:dyDescent="0.3">
      <c r="A171" s="260"/>
      <c r="B171" s="249"/>
      <c r="C171" s="213"/>
      <c r="D171" s="415"/>
      <c r="E171" s="181"/>
      <c r="F171" s="426"/>
      <c r="G171" s="166"/>
    </row>
    <row r="172" spans="1:7" x14ac:dyDescent="0.3">
      <c r="A172" s="260"/>
      <c r="B172" s="417">
        <v>64.02</v>
      </c>
      <c r="C172" s="418" t="s">
        <v>670</v>
      </c>
      <c r="D172" s="393"/>
      <c r="E172" s="181"/>
      <c r="F172" s="426"/>
      <c r="G172" s="394"/>
    </row>
    <row r="173" spans="1:7" x14ac:dyDescent="0.3">
      <c r="A173" s="252"/>
      <c r="B173" s="249"/>
      <c r="C173" s="213"/>
      <c r="D173" s="415"/>
      <c r="E173" s="181"/>
      <c r="F173" s="426"/>
      <c r="G173" s="166"/>
    </row>
    <row r="174" spans="1:7" ht="27.6" x14ac:dyDescent="0.3">
      <c r="A174" s="252" t="s">
        <v>671</v>
      </c>
      <c r="B174" s="423"/>
      <c r="C174" s="336" t="s">
        <v>672</v>
      </c>
      <c r="D174" s="393" t="s">
        <v>252</v>
      </c>
      <c r="E174" s="181">
        <v>39</v>
      </c>
      <c r="F174" s="426"/>
      <c r="G174" s="166"/>
    </row>
    <row r="175" spans="1:7" x14ac:dyDescent="0.3">
      <c r="A175" s="252"/>
      <c r="B175" s="423"/>
      <c r="C175" s="336"/>
      <c r="D175" s="393"/>
      <c r="E175" s="181"/>
      <c r="F175" s="426"/>
      <c r="G175" s="166"/>
    </row>
    <row r="176" spans="1:7" ht="27.6" x14ac:dyDescent="0.3">
      <c r="A176" s="260"/>
      <c r="B176" s="249"/>
      <c r="C176" s="336" t="s">
        <v>673</v>
      </c>
      <c r="D176" s="393" t="s">
        <v>252</v>
      </c>
      <c r="E176" s="181">
        <v>131</v>
      </c>
      <c r="F176" s="426"/>
      <c r="G176" s="166"/>
    </row>
    <row r="177" spans="1:7" x14ac:dyDescent="0.3">
      <c r="A177" s="260"/>
      <c r="B177" s="249"/>
      <c r="C177" s="336"/>
      <c r="D177" s="221"/>
      <c r="E177" s="181"/>
      <c r="F177" s="426"/>
      <c r="G177" s="166"/>
    </row>
    <row r="178" spans="1:7" ht="27.6" x14ac:dyDescent="0.3">
      <c r="A178" s="260"/>
      <c r="B178" s="249"/>
      <c r="C178" s="336" t="s">
        <v>674</v>
      </c>
      <c r="D178" s="439"/>
      <c r="E178" s="440"/>
      <c r="F178" s="426"/>
      <c r="G178" s="166"/>
    </row>
    <row r="179" spans="1:7" x14ac:dyDescent="0.3">
      <c r="A179" s="260"/>
      <c r="B179" s="249"/>
      <c r="C179" s="287"/>
      <c r="D179" s="221"/>
      <c r="E179" s="415"/>
      <c r="F179" s="426"/>
      <c r="G179" s="166"/>
    </row>
    <row r="180" spans="1:7" x14ac:dyDescent="0.3">
      <c r="A180" s="260"/>
      <c r="B180" s="249"/>
      <c r="C180" s="441" t="s">
        <v>675</v>
      </c>
      <c r="D180" s="439" t="s">
        <v>252</v>
      </c>
      <c r="E180" s="440">
        <v>1</v>
      </c>
      <c r="F180" s="426"/>
      <c r="G180" s="166"/>
    </row>
    <row r="181" spans="1:7" x14ac:dyDescent="0.3">
      <c r="A181" s="260"/>
      <c r="B181" s="249"/>
      <c r="C181" s="441"/>
      <c r="D181" s="439"/>
      <c r="E181" s="442"/>
      <c r="F181" s="426"/>
      <c r="G181" s="166"/>
    </row>
    <row r="182" spans="1:7" x14ac:dyDescent="0.3">
      <c r="A182" s="260"/>
      <c r="B182" s="249"/>
      <c r="C182" s="441" t="s">
        <v>676</v>
      </c>
      <c r="D182" s="439" t="s">
        <v>252</v>
      </c>
      <c r="E182" s="440">
        <v>2</v>
      </c>
      <c r="F182" s="426"/>
      <c r="G182" s="166"/>
    </row>
    <row r="183" spans="1:7" x14ac:dyDescent="0.3">
      <c r="A183" s="260"/>
      <c r="B183" s="249"/>
      <c r="C183" s="443"/>
      <c r="D183" s="440"/>
      <c r="E183" s="442"/>
      <c r="F183" s="426"/>
      <c r="G183" s="166"/>
    </row>
    <row r="184" spans="1:7" x14ac:dyDescent="0.3">
      <c r="A184" s="260"/>
      <c r="B184" s="249"/>
      <c r="C184" s="441" t="s">
        <v>677</v>
      </c>
      <c r="D184" s="439" t="s">
        <v>252</v>
      </c>
      <c r="E184" s="440">
        <v>1</v>
      </c>
      <c r="F184" s="426"/>
      <c r="G184" s="166"/>
    </row>
    <row r="185" spans="1:7" x14ac:dyDescent="0.3">
      <c r="A185" s="260"/>
      <c r="B185" s="249"/>
      <c r="C185" s="292"/>
      <c r="D185" s="444"/>
      <c r="E185" s="444"/>
      <c r="F185" s="426"/>
      <c r="G185" s="166"/>
    </row>
    <row r="186" spans="1:7" x14ac:dyDescent="0.3">
      <c r="A186" s="339" t="s">
        <v>611</v>
      </c>
      <c r="B186" s="406"/>
      <c r="C186" s="406"/>
      <c r="D186" s="406"/>
      <c r="E186" s="406"/>
      <c r="F186" s="445"/>
      <c r="G186" s="446"/>
    </row>
    <row r="187" spans="1:7" x14ac:dyDescent="0.3">
      <c r="A187" s="447"/>
      <c r="B187" s="448"/>
      <c r="C187" s="447"/>
      <c r="D187" s="447"/>
      <c r="E187" s="449"/>
      <c r="F187" s="447"/>
      <c r="G187" s="412"/>
    </row>
    <row r="188" spans="1:7" x14ac:dyDescent="0.3">
      <c r="A188" s="408"/>
      <c r="B188" s="375"/>
      <c r="C188" s="147"/>
      <c r="D188" s="147"/>
      <c r="E188" s="147"/>
      <c r="F188" s="147"/>
      <c r="G188" s="330" t="str">
        <f>+G128</f>
        <v>CONTRACT NUMBER: JW14455</v>
      </c>
    </row>
    <row r="189" spans="1:7" x14ac:dyDescent="0.3">
      <c r="A189" s="408"/>
      <c r="B189" s="376"/>
      <c r="C189" s="330"/>
      <c r="D189" s="330"/>
      <c r="E189" s="330"/>
      <c r="F189" s="330"/>
      <c r="G189" s="330" t="str">
        <f>+G129</f>
        <v>DIEPSLOOT SEWAGE AQUEDUCT:  BILL No 1 (BRIDGE 1)</v>
      </c>
    </row>
    <row r="190" spans="1:7" x14ac:dyDescent="0.3">
      <c r="A190" s="144"/>
      <c r="B190" s="376"/>
      <c r="C190" s="331"/>
      <c r="D190" s="331"/>
      <c r="E190" s="331"/>
      <c r="F190" s="331"/>
      <c r="G190" s="331" t="str">
        <f>+G130</f>
        <v xml:space="preserve"> SECTION 7: DIVERSION BRIDGE</v>
      </c>
    </row>
    <row r="191" spans="1:7" x14ac:dyDescent="0.3">
      <c r="A191" s="149" t="s">
        <v>24</v>
      </c>
      <c r="B191" s="149" t="s">
        <v>0</v>
      </c>
      <c r="C191" s="149" t="s">
        <v>9</v>
      </c>
      <c r="D191" s="150" t="s">
        <v>1</v>
      </c>
      <c r="E191" s="151" t="s">
        <v>2</v>
      </c>
      <c r="F191" s="152" t="s">
        <v>25</v>
      </c>
      <c r="G191" s="153" t="s">
        <v>183</v>
      </c>
    </row>
    <row r="192" spans="1:7" x14ac:dyDescent="0.3">
      <c r="A192" s="154" t="s">
        <v>3</v>
      </c>
      <c r="B192" s="154" t="s">
        <v>184</v>
      </c>
      <c r="C192" s="154"/>
      <c r="D192" s="155"/>
      <c r="E192" s="156"/>
      <c r="F192" s="157"/>
      <c r="G192" s="158"/>
    </row>
    <row r="193" spans="1:7" x14ac:dyDescent="0.3">
      <c r="A193" s="339" t="s">
        <v>296</v>
      </c>
      <c r="B193" s="340"/>
      <c r="C193" s="340"/>
      <c r="D193" s="340"/>
      <c r="E193" s="340"/>
      <c r="F193" s="413"/>
      <c r="G193" s="429"/>
    </row>
    <row r="194" spans="1:7" x14ac:dyDescent="0.3">
      <c r="A194" s="450"/>
      <c r="B194" s="450"/>
      <c r="C194" s="451" t="s">
        <v>678</v>
      </c>
      <c r="D194" s="452" t="s">
        <v>252</v>
      </c>
      <c r="E194" s="333">
        <v>1</v>
      </c>
      <c r="F194" s="450"/>
      <c r="G194" s="394"/>
    </row>
    <row r="195" spans="1:7" x14ac:dyDescent="0.3">
      <c r="A195" s="252"/>
      <c r="B195" s="252"/>
      <c r="C195" s="252"/>
      <c r="D195" s="252"/>
      <c r="E195" s="252"/>
      <c r="F195" s="252"/>
      <c r="G195" s="394"/>
    </row>
    <row r="196" spans="1:7" x14ac:dyDescent="0.3">
      <c r="A196" s="252"/>
      <c r="B196" s="252"/>
      <c r="C196" s="336" t="s">
        <v>679</v>
      </c>
      <c r="D196" s="221" t="s">
        <v>252</v>
      </c>
      <c r="E196" s="181">
        <v>1</v>
      </c>
      <c r="F196" s="252"/>
      <c r="G196" s="394"/>
    </row>
    <row r="197" spans="1:7" x14ac:dyDescent="0.3">
      <c r="A197" s="252"/>
      <c r="B197" s="252"/>
      <c r="C197" s="252"/>
      <c r="D197" s="252"/>
      <c r="E197" s="252"/>
      <c r="F197" s="252"/>
      <c r="G197" s="394"/>
    </row>
    <row r="198" spans="1:7" x14ac:dyDescent="0.3">
      <c r="A198" s="252"/>
      <c r="B198" s="252"/>
      <c r="C198" s="336" t="s">
        <v>680</v>
      </c>
      <c r="D198" s="221" t="s">
        <v>252</v>
      </c>
      <c r="E198" s="181">
        <v>1</v>
      </c>
      <c r="F198" s="252"/>
      <c r="G198" s="394"/>
    </row>
    <row r="199" spans="1:7" x14ac:dyDescent="0.3">
      <c r="A199" s="252"/>
      <c r="B199" s="252"/>
      <c r="C199" s="252"/>
      <c r="D199" s="252"/>
      <c r="E199" s="252"/>
      <c r="F199" s="252"/>
      <c r="G199" s="394"/>
    </row>
    <row r="200" spans="1:7" x14ac:dyDescent="0.3">
      <c r="A200" s="260"/>
      <c r="B200" s="252"/>
      <c r="C200" s="336" t="s">
        <v>681</v>
      </c>
      <c r="D200" s="221" t="s">
        <v>252</v>
      </c>
      <c r="E200" s="181">
        <v>1</v>
      </c>
      <c r="F200" s="252"/>
      <c r="G200" s="394"/>
    </row>
    <row r="201" spans="1:7" x14ac:dyDescent="0.3">
      <c r="A201" s="260"/>
      <c r="B201" s="252"/>
      <c r="C201" s="252"/>
      <c r="D201" s="408"/>
      <c r="E201" s="252"/>
      <c r="F201" s="252"/>
      <c r="G201" s="394"/>
    </row>
    <row r="202" spans="1:7" x14ac:dyDescent="0.3">
      <c r="A202" s="260"/>
      <c r="B202" s="252"/>
      <c r="C202" s="336" t="s">
        <v>682</v>
      </c>
      <c r="D202" s="221" t="s">
        <v>252</v>
      </c>
      <c r="E202" s="181">
        <v>1</v>
      </c>
      <c r="F202" s="252"/>
      <c r="G202" s="394"/>
    </row>
    <row r="203" spans="1:7" x14ac:dyDescent="0.3">
      <c r="A203" s="260"/>
      <c r="B203" s="249"/>
      <c r="C203" s="336"/>
      <c r="D203" s="393"/>
      <c r="E203" s="181"/>
      <c r="F203" s="426"/>
      <c r="G203" s="166"/>
    </row>
    <row r="204" spans="1:7" x14ac:dyDescent="0.3">
      <c r="A204" s="260"/>
      <c r="B204" s="249"/>
      <c r="C204" s="336" t="s">
        <v>683</v>
      </c>
      <c r="D204" s="221" t="s">
        <v>252</v>
      </c>
      <c r="E204" s="181">
        <v>1</v>
      </c>
      <c r="F204" s="453"/>
      <c r="G204" s="166"/>
    </row>
    <row r="205" spans="1:7" x14ac:dyDescent="0.3">
      <c r="A205" s="260"/>
      <c r="B205" s="252"/>
      <c r="C205" s="408"/>
      <c r="D205" s="252"/>
      <c r="E205" s="252"/>
      <c r="F205" s="454"/>
      <c r="G205" s="394"/>
    </row>
    <row r="206" spans="1:7" x14ac:dyDescent="0.3">
      <c r="A206" s="260"/>
      <c r="B206" s="417">
        <v>64.03</v>
      </c>
      <c r="C206" s="418" t="s">
        <v>684</v>
      </c>
      <c r="D206" s="415"/>
      <c r="E206" s="181"/>
      <c r="F206" s="426"/>
      <c r="G206" s="166"/>
    </row>
    <row r="207" spans="1:7" x14ac:dyDescent="0.3">
      <c r="A207" s="260"/>
      <c r="B207" s="249"/>
      <c r="C207" s="213"/>
      <c r="D207" s="415"/>
      <c r="E207" s="181"/>
      <c r="F207" s="426"/>
      <c r="G207" s="166"/>
    </row>
    <row r="208" spans="1:7" ht="42" customHeight="1" x14ac:dyDescent="0.3">
      <c r="A208" s="260"/>
      <c r="B208" s="249"/>
      <c r="C208" s="336" t="s">
        <v>685</v>
      </c>
      <c r="D208" s="393" t="s">
        <v>252</v>
      </c>
      <c r="E208" s="181">
        <v>39</v>
      </c>
      <c r="F208" s="426"/>
      <c r="G208" s="166"/>
    </row>
    <row r="209" spans="1:7" x14ac:dyDescent="0.3">
      <c r="A209" s="260"/>
      <c r="B209" s="249"/>
      <c r="C209" s="213"/>
      <c r="D209" s="415"/>
      <c r="E209" s="181"/>
      <c r="F209" s="426"/>
      <c r="G209" s="166"/>
    </row>
    <row r="210" spans="1:7" ht="28.2" x14ac:dyDescent="0.3">
      <c r="A210" s="260"/>
      <c r="B210" s="249"/>
      <c r="C210" s="455" t="s">
        <v>686</v>
      </c>
      <c r="D210" s="181" t="s">
        <v>416</v>
      </c>
      <c r="E210" s="181">
        <v>131</v>
      </c>
      <c r="F210" s="426"/>
      <c r="G210" s="166"/>
    </row>
    <row r="211" spans="1:7" x14ac:dyDescent="0.3">
      <c r="A211" s="260"/>
      <c r="B211" s="249"/>
      <c r="C211" s="213"/>
      <c r="D211" s="415"/>
      <c r="E211" s="181"/>
      <c r="F211" s="426"/>
      <c r="G211" s="166"/>
    </row>
    <row r="212" spans="1:7" ht="28.2" x14ac:dyDescent="0.3">
      <c r="A212" s="260"/>
      <c r="B212" s="249"/>
      <c r="C212" s="455" t="s">
        <v>687</v>
      </c>
      <c r="D212" s="181" t="s">
        <v>416</v>
      </c>
      <c r="E212" s="181">
        <v>7</v>
      </c>
      <c r="F212" s="426"/>
      <c r="G212" s="166"/>
    </row>
    <row r="213" spans="1:7" x14ac:dyDescent="0.3">
      <c r="A213" s="260"/>
      <c r="B213" s="249"/>
      <c r="C213" s="213"/>
      <c r="D213" s="415"/>
      <c r="E213" s="181"/>
      <c r="F213" s="426"/>
      <c r="G213" s="166"/>
    </row>
    <row r="214" spans="1:7" ht="31.95" customHeight="1" x14ac:dyDescent="0.3">
      <c r="A214" s="260"/>
      <c r="B214" s="249"/>
      <c r="C214" s="336" t="s">
        <v>688</v>
      </c>
      <c r="D214" s="393" t="s">
        <v>252</v>
      </c>
      <c r="E214" s="181">
        <v>3</v>
      </c>
      <c r="F214" s="426"/>
      <c r="G214" s="166"/>
    </row>
    <row r="215" spans="1:7" x14ac:dyDescent="0.3">
      <c r="A215" s="260"/>
      <c r="B215" s="249"/>
      <c r="C215" s="213"/>
      <c r="D215" s="415"/>
      <c r="E215" s="181"/>
      <c r="F215" s="426"/>
      <c r="G215" s="166"/>
    </row>
    <row r="216" spans="1:7" ht="41.4" x14ac:dyDescent="0.3">
      <c r="A216" s="260"/>
      <c r="B216" s="417">
        <v>66</v>
      </c>
      <c r="C216" s="251" t="s">
        <v>689</v>
      </c>
      <c r="D216" s="385"/>
      <c r="E216" s="181"/>
      <c r="F216" s="426"/>
      <c r="G216" s="394"/>
    </row>
    <row r="217" spans="1:7" x14ac:dyDescent="0.3">
      <c r="A217" s="252"/>
      <c r="B217" s="249"/>
      <c r="C217" s="355"/>
      <c r="D217" s="393"/>
      <c r="E217" s="181"/>
      <c r="F217" s="426"/>
      <c r="G217" s="166"/>
    </row>
    <row r="218" spans="1:7" x14ac:dyDescent="0.3">
      <c r="A218" s="277">
        <v>7.5</v>
      </c>
      <c r="B218" s="424">
        <v>66.06</v>
      </c>
      <c r="C218" s="418" t="s">
        <v>690</v>
      </c>
      <c r="D218" s="415"/>
      <c r="E218" s="181"/>
      <c r="F218" s="426"/>
      <c r="G218" s="383"/>
    </row>
    <row r="219" spans="1:7" x14ac:dyDescent="0.3">
      <c r="A219" s="252"/>
      <c r="B219" s="249"/>
      <c r="C219" s="213"/>
      <c r="D219" s="415"/>
      <c r="E219" s="181"/>
      <c r="F219" s="426"/>
      <c r="G219" s="383"/>
    </row>
    <row r="220" spans="1:7" ht="42" x14ac:dyDescent="0.3">
      <c r="A220" s="252" t="s">
        <v>691</v>
      </c>
      <c r="B220" s="249"/>
      <c r="C220" s="455" t="s">
        <v>692</v>
      </c>
      <c r="D220" s="385" t="s">
        <v>385</v>
      </c>
      <c r="E220" s="181">
        <v>20</v>
      </c>
      <c r="F220" s="426"/>
      <c r="G220" s="394"/>
    </row>
    <row r="221" spans="1:7" x14ac:dyDescent="0.3">
      <c r="A221" s="252"/>
      <c r="B221" s="249"/>
      <c r="C221" s="455"/>
      <c r="D221" s="415"/>
      <c r="E221" s="181"/>
      <c r="F221" s="426"/>
      <c r="G221" s="383"/>
    </row>
    <row r="222" spans="1:7" ht="27.6" x14ac:dyDescent="0.3">
      <c r="A222" s="252"/>
      <c r="B222" s="249"/>
      <c r="C222" s="291" t="s">
        <v>693</v>
      </c>
      <c r="D222" s="385" t="s">
        <v>385</v>
      </c>
      <c r="E222" s="181">
        <v>30</v>
      </c>
      <c r="F222" s="426"/>
      <c r="G222" s="394"/>
    </row>
    <row r="223" spans="1:7" x14ac:dyDescent="0.3">
      <c r="A223" s="252"/>
      <c r="B223" s="249"/>
      <c r="C223" s="455"/>
      <c r="D223" s="385"/>
      <c r="E223" s="181"/>
      <c r="F223" s="426"/>
      <c r="G223" s="394"/>
    </row>
    <row r="224" spans="1:7" x14ac:dyDescent="0.3">
      <c r="A224" s="252"/>
      <c r="B224" s="417">
        <v>66.08</v>
      </c>
      <c r="C224" s="456" t="s">
        <v>694</v>
      </c>
      <c r="D224" s="385"/>
      <c r="E224" s="181"/>
      <c r="F224" s="426"/>
      <c r="G224" s="394"/>
    </row>
    <row r="225" spans="1:7" x14ac:dyDescent="0.3">
      <c r="A225" s="252"/>
      <c r="B225" s="417"/>
      <c r="C225" s="456"/>
      <c r="D225" s="385"/>
      <c r="E225" s="181"/>
      <c r="F225" s="426"/>
      <c r="G225" s="394"/>
    </row>
    <row r="226" spans="1:7" x14ac:dyDescent="0.3">
      <c r="A226" s="252" t="s">
        <v>695</v>
      </c>
      <c r="B226" s="249"/>
      <c r="C226" s="455" t="s">
        <v>696</v>
      </c>
      <c r="D226" s="385"/>
      <c r="E226" s="181"/>
      <c r="F226" s="426"/>
      <c r="G226" s="394"/>
    </row>
    <row r="227" spans="1:7" ht="28.2" x14ac:dyDescent="0.3">
      <c r="A227" s="252"/>
      <c r="B227" s="249"/>
      <c r="C227" s="455" t="s">
        <v>697</v>
      </c>
      <c r="D227" s="385" t="s">
        <v>8</v>
      </c>
      <c r="E227" s="181">
        <v>50</v>
      </c>
      <c r="F227" s="426"/>
      <c r="G227" s="394"/>
    </row>
    <row r="228" spans="1:7" x14ac:dyDescent="0.3">
      <c r="A228" s="252"/>
      <c r="B228" s="249"/>
      <c r="C228" s="455"/>
      <c r="D228" s="385"/>
      <c r="E228" s="181"/>
      <c r="F228" s="426"/>
      <c r="G228" s="394"/>
    </row>
    <row r="229" spans="1:7" x14ac:dyDescent="0.3">
      <c r="A229" s="252"/>
      <c r="B229" s="417">
        <v>66.11</v>
      </c>
      <c r="C229" s="456" t="s">
        <v>698</v>
      </c>
      <c r="D229" s="385"/>
      <c r="E229" s="181"/>
      <c r="F229" s="426"/>
      <c r="G229" s="394"/>
    </row>
    <row r="230" spans="1:7" x14ac:dyDescent="0.3">
      <c r="A230" s="252"/>
      <c r="B230" s="249"/>
      <c r="C230" s="455"/>
      <c r="D230" s="385"/>
      <c r="E230" s="181"/>
      <c r="F230" s="426"/>
      <c r="G230" s="394"/>
    </row>
    <row r="231" spans="1:7" ht="28.2" x14ac:dyDescent="0.3">
      <c r="A231" s="252" t="s">
        <v>699</v>
      </c>
      <c r="B231" s="249"/>
      <c r="C231" s="457" t="s">
        <v>700</v>
      </c>
      <c r="D231" s="84" t="s">
        <v>252</v>
      </c>
      <c r="E231" s="181">
        <v>12</v>
      </c>
      <c r="F231" s="426"/>
      <c r="G231" s="394"/>
    </row>
    <row r="232" spans="1:7" x14ac:dyDescent="0.3">
      <c r="A232" s="260"/>
      <c r="B232" s="249"/>
      <c r="C232" s="457"/>
      <c r="D232" s="84"/>
      <c r="E232" s="415"/>
      <c r="F232" s="426"/>
      <c r="G232" s="394"/>
    </row>
    <row r="233" spans="1:7" x14ac:dyDescent="0.3">
      <c r="A233" s="260"/>
      <c r="B233" s="417" t="s">
        <v>701</v>
      </c>
      <c r="C233" s="458" t="s">
        <v>702</v>
      </c>
      <c r="D233" s="84"/>
      <c r="E233" s="415"/>
      <c r="F233" s="426"/>
      <c r="G233" s="394"/>
    </row>
    <row r="234" spans="1:7" x14ac:dyDescent="0.3">
      <c r="A234" s="260"/>
      <c r="B234" s="249"/>
      <c r="C234" s="457"/>
      <c r="D234" s="84"/>
      <c r="E234" s="415"/>
      <c r="F234" s="426"/>
      <c r="G234" s="394"/>
    </row>
    <row r="235" spans="1:7" ht="28.2" x14ac:dyDescent="0.3">
      <c r="A235" s="260"/>
      <c r="B235" s="249"/>
      <c r="C235" s="457" t="s">
        <v>703</v>
      </c>
      <c r="D235" s="221" t="s">
        <v>252</v>
      </c>
      <c r="E235" s="181">
        <v>78</v>
      </c>
      <c r="F235" s="426"/>
      <c r="G235" s="394"/>
    </row>
    <row r="236" spans="1:7" x14ac:dyDescent="0.3">
      <c r="A236" s="459"/>
      <c r="B236" s="156"/>
      <c r="C236" s="460"/>
      <c r="D236" s="444"/>
      <c r="E236" s="461"/>
      <c r="F236" s="462"/>
      <c r="G236" s="383"/>
    </row>
    <row r="237" spans="1:7" x14ac:dyDescent="0.3">
      <c r="A237" s="463" t="s">
        <v>611</v>
      </c>
      <c r="B237" s="406"/>
      <c r="C237" s="406"/>
      <c r="D237" s="406"/>
      <c r="E237" s="406"/>
      <c r="F237" s="445"/>
      <c r="G237" s="446"/>
    </row>
    <row r="238" spans="1:7" x14ac:dyDescent="0.3">
      <c r="A238" s="447"/>
      <c r="B238" s="448"/>
      <c r="C238" s="447"/>
      <c r="D238" s="447"/>
      <c r="E238" s="449"/>
      <c r="F238" s="447"/>
      <c r="G238" s="412"/>
    </row>
    <row r="239" spans="1:7" x14ac:dyDescent="0.3">
      <c r="A239" s="408"/>
      <c r="B239" s="375"/>
      <c r="C239" s="147"/>
      <c r="D239" s="147"/>
      <c r="E239" s="147"/>
      <c r="F239" s="147"/>
      <c r="G239" s="330" t="str">
        <f>G1</f>
        <v>CONTRACT NUMBER: JW14455</v>
      </c>
    </row>
    <row r="240" spans="1:7" x14ac:dyDescent="0.3">
      <c r="A240" s="408"/>
      <c r="B240" s="376"/>
      <c r="C240" s="330"/>
      <c r="D240" s="330"/>
      <c r="E240" s="330"/>
      <c r="F240" s="330"/>
      <c r="G240" s="330" t="str">
        <f>G2</f>
        <v>DIEPSLOOT SEWAGE AQUEDUCT:  BILL No 1 (BRIDGE 1)</v>
      </c>
    </row>
    <row r="241" spans="1:7" x14ac:dyDescent="0.3">
      <c r="A241" s="144"/>
      <c r="B241" s="376"/>
      <c r="C241" s="331"/>
      <c r="D241" s="331"/>
      <c r="E241" s="331"/>
      <c r="F241" s="331"/>
      <c r="G241" s="331" t="str">
        <f>G3</f>
        <v xml:space="preserve"> SECTION 7: DIVERSION BRIDGE</v>
      </c>
    </row>
    <row r="242" spans="1:7" x14ac:dyDescent="0.3">
      <c r="A242" s="149" t="s">
        <v>24</v>
      </c>
      <c r="B242" s="149" t="s">
        <v>0</v>
      </c>
      <c r="C242" s="149" t="s">
        <v>9</v>
      </c>
      <c r="D242" s="150" t="s">
        <v>1</v>
      </c>
      <c r="E242" s="151" t="s">
        <v>2</v>
      </c>
      <c r="F242" s="152" t="s">
        <v>25</v>
      </c>
      <c r="G242" s="153" t="s">
        <v>183</v>
      </c>
    </row>
    <row r="243" spans="1:7" x14ac:dyDescent="0.3">
      <c r="A243" s="154" t="s">
        <v>3</v>
      </c>
      <c r="B243" s="154" t="s">
        <v>184</v>
      </c>
      <c r="C243" s="154"/>
      <c r="D243" s="155"/>
      <c r="E243" s="156"/>
      <c r="F243" s="157"/>
      <c r="G243" s="158"/>
    </row>
    <row r="244" spans="1:7" x14ac:dyDescent="0.3">
      <c r="A244" s="339" t="s">
        <v>296</v>
      </c>
      <c r="B244" s="340"/>
      <c r="C244" s="340"/>
      <c r="D244" s="340"/>
      <c r="E244" s="340"/>
      <c r="F244" s="413"/>
      <c r="G244" s="429"/>
    </row>
    <row r="245" spans="1:7" x14ac:dyDescent="0.3">
      <c r="A245" s="260"/>
      <c r="B245" s="249"/>
      <c r="C245" s="319"/>
      <c r="D245" s="181"/>
      <c r="E245" s="181"/>
      <c r="F245" s="416"/>
      <c r="G245" s="383"/>
    </row>
    <row r="246" spans="1:7" x14ac:dyDescent="0.3">
      <c r="A246" s="260"/>
      <c r="B246" s="417">
        <v>66.19</v>
      </c>
      <c r="C246" s="458" t="s">
        <v>704</v>
      </c>
      <c r="D246" s="84"/>
      <c r="E246" s="415"/>
      <c r="F246" s="426"/>
      <c r="G246" s="383"/>
    </row>
    <row r="247" spans="1:7" x14ac:dyDescent="0.3">
      <c r="A247" s="260" t="s">
        <v>705</v>
      </c>
      <c r="B247" s="249"/>
      <c r="C247" s="457" t="s">
        <v>706</v>
      </c>
      <c r="D247" s="84"/>
      <c r="E247" s="415"/>
      <c r="F247" s="426"/>
      <c r="G247" s="383"/>
    </row>
    <row r="248" spans="1:7" ht="28.2" x14ac:dyDescent="0.3">
      <c r="A248" s="260"/>
      <c r="B248" s="249"/>
      <c r="C248" s="464" t="s">
        <v>707</v>
      </c>
      <c r="D248" s="84" t="s">
        <v>708</v>
      </c>
      <c r="E248" s="415">
        <v>2</v>
      </c>
      <c r="F248" s="426"/>
      <c r="G248" s="383"/>
    </row>
    <row r="249" spans="1:7" x14ac:dyDescent="0.3">
      <c r="A249" s="260"/>
      <c r="B249" s="249"/>
      <c r="C249" s="319"/>
      <c r="D249" s="181"/>
      <c r="E249" s="415"/>
      <c r="F249" s="416"/>
      <c r="G249" s="383"/>
    </row>
    <row r="250" spans="1:7" x14ac:dyDescent="0.3">
      <c r="A250" s="260"/>
      <c r="B250" s="417" t="s">
        <v>709</v>
      </c>
      <c r="C250" s="465" t="s">
        <v>710</v>
      </c>
      <c r="D250" s="84"/>
      <c r="E250" s="415"/>
      <c r="F250" s="426"/>
      <c r="G250" s="394"/>
    </row>
    <row r="251" spans="1:7" x14ac:dyDescent="0.3">
      <c r="A251" s="260"/>
      <c r="B251" s="417"/>
      <c r="C251" s="443"/>
      <c r="D251" s="84"/>
      <c r="E251" s="415"/>
      <c r="F251" s="426"/>
      <c r="G251" s="394"/>
    </row>
    <row r="252" spans="1:7" ht="28.2" x14ac:dyDescent="0.3">
      <c r="A252" s="260" t="s">
        <v>711</v>
      </c>
      <c r="B252" s="249"/>
      <c r="C252" s="457" t="s">
        <v>712</v>
      </c>
      <c r="D252" s="84" t="s">
        <v>708</v>
      </c>
      <c r="E252" s="415">
        <v>2</v>
      </c>
      <c r="F252" s="426"/>
      <c r="G252" s="394"/>
    </row>
    <row r="253" spans="1:7" x14ac:dyDescent="0.3">
      <c r="A253" s="260"/>
      <c r="B253" s="249"/>
      <c r="C253" s="457"/>
      <c r="D253" s="84"/>
      <c r="E253" s="415"/>
      <c r="F253" s="426"/>
      <c r="G253" s="394"/>
    </row>
    <row r="254" spans="1:7" x14ac:dyDescent="0.3">
      <c r="A254" s="260" t="s">
        <v>713</v>
      </c>
      <c r="B254" s="249"/>
      <c r="C254" s="457" t="s">
        <v>714</v>
      </c>
      <c r="D254" s="183" t="s">
        <v>416</v>
      </c>
      <c r="E254" s="181">
        <v>16</v>
      </c>
      <c r="F254" s="426"/>
      <c r="G254" s="394"/>
    </row>
    <row r="255" spans="1:7" x14ac:dyDescent="0.3">
      <c r="A255" s="260"/>
      <c r="B255" s="249"/>
      <c r="C255" s="457"/>
      <c r="D255" s="183"/>
      <c r="E255" s="415"/>
      <c r="F255" s="426"/>
      <c r="G255" s="394"/>
    </row>
    <row r="256" spans="1:7" ht="41.4" x14ac:dyDescent="0.3">
      <c r="A256" s="260"/>
      <c r="B256" s="249"/>
      <c r="C256" s="336" t="s">
        <v>715</v>
      </c>
      <c r="D256" s="393" t="s">
        <v>252</v>
      </c>
      <c r="E256" s="181">
        <v>39</v>
      </c>
      <c r="F256" s="426"/>
      <c r="G256" s="394"/>
    </row>
    <row r="257" spans="1:7" x14ac:dyDescent="0.3">
      <c r="A257" s="260"/>
      <c r="B257" s="249"/>
      <c r="C257" s="319"/>
      <c r="D257" s="181"/>
      <c r="E257" s="181"/>
      <c r="F257" s="416"/>
      <c r="G257" s="383"/>
    </row>
    <row r="258" spans="1:7" x14ac:dyDescent="0.3">
      <c r="A258" s="380">
        <v>7.8</v>
      </c>
      <c r="B258" s="381">
        <v>52</v>
      </c>
      <c r="C258" s="191" t="s">
        <v>716</v>
      </c>
      <c r="D258" s="420"/>
      <c r="E258" s="420"/>
      <c r="F258" s="421"/>
      <c r="G258" s="422"/>
    </row>
    <row r="259" spans="1:7" x14ac:dyDescent="0.3">
      <c r="A259" s="260"/>
      <c r="B259" s="377"/>
      <c r="C259" s="182"/>
      <c r="D259" s="181"/>
      <c r="E259" s="181"/>
      <c r="F259" s="416"/>
      <c r="G259" s="383"/>
    </row>
    <row r="260" spans="1:7" x14ac:dyDescent="0.3">
      <c r="A260" s="260" t="s">
        <v>717</v>
      </c>
      <c r="B260" s="377">
        <v>52.02</v>
      </c>
      <c r="C260" s="187" t="s">
        <v>718</v>
      </c>
      <c r="D260" s="385" t="s">
        <v>385</v>
      </c>
      <c r="E260" s="181">
        <v>40</v>
      </c>
      <c r="F260" s="416"/>
      <c r="G260" s="394"/>
    </row>
    <row r="261" spans="1:7" x14ac:dyDescent="0.3">
      <c r="A261" s="260"/>
      <c r="B261" s="377"/>
      <c r="C261" s="187"/>
      <c r="D261" s="415"/>
      <c r="E261" s="181"/>
      <c r="F261" s="416"/>
      <c r="G261" s="166"/>
    </row>
    <row r="262" spans="1:7" ht="55.2" x14ac:dyDescent="0.3">
      <c r="A262" s="252"/>
      <c r="B262" s="377">
        <v>52.03</v>
      </c>
      <c r="C262" s="336" t="s">
        <v>719</v>
      </c>
      <c r="D262" s="393"/>
      <c r="E262" s="181"/>
      <c r="F262" s="416"/>
      <c r="G262" s="166"/>
    </row>
    <row r="263" spans="1:7" x14ac:dyDescent="0.3">
      <c r="A263" s="252"/>
      <c r="B263" s="377"/>
      <c r="C263" s="187"/>
      <c r="D263" s="415"/>
      <c r="E263" s="181"/>
      <c r="F263" s="416"/>
      <c r="G263" s="166"/>
    </row>
    <row r="264" spans="1:7" x14ac:dyDescent="0.3">
      <c r="A264" s="252" t="s">
        <v>720</v>
      </c>
      <c r="B264" s="377"/>
      <c r="C264" s="187" t="s">
        <v>721</v>
      </c>
      <c r="D264" s="393" t="s">
        <v>266</v>
      </c>
      <c r="E264" s="181">
        <v>9</v>
      </c>
      <c r="F264" s="416"/>
      <c r="G264" s="394"/>
    </row>
    <row r="265" spans="1:7" x14ac:dyDescent="0.3">
      <c r="A265" s="252"/>
      <c r="B265" s="377"/>
      <c r="C265" s="187"/>
      <c r="D265" s="393"/>
      <c r="E265" s="181"/>
      <c r="F265" s="416"/>
      <c r="G265" s="166"/>
    </row>
    <row r="266" spans="1:7" x14ac:dyDescent="0.3">
      <c r="A266" s="252" t="s">
        <v>722</v>
      </c>
      <c r="B266" s="377"/>
      <c r="C266" s="187" t="s">
        <v>723</v>
      </c>
      <c r="D266" s="393" t="s">
        <v>266</v>
      </c>
      <c r="E266" s="181">
        <v>14</v>
      </c>
      <c r="F266" s="416"/>
      <c r="G266" s="394"/>
    </row>
    <row r="267" spans="1:7" x14ac:dyDescent="0.3">
      <c r="A267" s="252"/>
      <c r="B267" s="377"/>
      <c r="C267" s="187"/>
      <c r="D267" s="393"/>
      <c r="E267" s="181"/>
      <c r="F267" s="416"/>
      <c r="G267" s="166"/>
    </row>
    <row r="268" spans="1:7" x14ac:dyDescent="0.3">
      <c r="A268" s="252" t="s">
        <v>724</v>
      </c>
      <c r="B268" s="377"/>
      <c r="C268" s="187" t="s">
        <v>725</v>
      </c>
      <c r="D268" s="393" t="s">
        <v>266</v>
      </c>
      <c r="E268" s="181">
        <v>18</v>
      </c>
      <c r="F268" s="416"/>
      <c r="G268" s="394"/>
    </row>
    <row r="269" spans="1:7" x14ac:dyDescent="0.3">
      <c r="A269" s="252"/>
      <c r="B269" s="377"/>
      <c r="C269" s="187"/>
      <c r="D269" s="393"/>
      <c r="E269" s="181"/>
      <c r="F269" s="416"/>
      <c r="G269" s="166"/>
    </row>
    <row r="270" spans="1:7" x14ac:dyDescent="0.3">
      <c r="A270" s="252" t="s">
        <v>726</v>
      </c>
      <c r="B270" s="377"/>
      <c r="C270" s="187" t="s">
        <v>727</v>
      </c>
      <c r="D270" s="393" t="s">
        <v>266</v>
      </c>
      <c r="E270" s="181">
        <v>8</v>
      </c>
      <c r="F270" s="416"/>
      <c r="G270" s="394"/>
    </row>
    <row r="271" spans="1:7" x14ac:dyDescent="0.3">
      <c r="A271" s="252"/>
      <c r="B271" s="377"/>
      <c r="C271" s="187"/>
      <c r="D271" s="393"/>
      <c r="E271" s="181"/>
      <c r="F271" s="416"/>
      <c r="G271" s="166"/>
    </row>
    <row r="272" spans="1:7" x14ac:dyDescent="0.3">
      <c r="A272" s="252" t="s">
        <v>728</v>
      </c>
      <c r="B272" s="377"/>
      <c r="C272" s="187" t="s">
        <v>729</v>
      </c>
      <c r="D272" s="393" t="s">
        <v>266</v>
      </c>
      <c r="E272" s="181">
        <v>18</v>
      </c>
      <c r="F272" s="416"/>
      <c r="G272" s="394"/>
    </row>
    <row r="273" spans="1:7" x14ac:dyDescent="0.3">
      <c r="A273" s="252"/>
      <c r="B273" s="377"/>
      <c r="C273" s="187"/>
      <c r="D273" s="393"/>
      <c r="E273" s="181"/>
      <c r="F273" s="416"/>
      <c r="G273" s="166"/>
    </row>
    <row r="274" spans="1:7" x14ac:dyDescent="0.3">
      <c r="A274" s="252" t="s">
        <v>730</v>
      </c>
      <c r="B274" s="377"/>
      <c r="C274" s="187" t="s">
        <v>731</v>
      </c>
      <c r="D274" s="393" t="s">
        <v>266</v>
      </c>
      <c r="E274" s="181">
        <v>16</v>
      </c>
      <c r="F274" s="416"/>
      <c r="G274" s="394"/>
    </row>
    <row r="275" spans="1:7" x14ac:dyDescent="0.3">
      <c r="A275" s="252"/>
      <c r="B275" s="377"/>
      <c r="C275" s="187"/>
      <c r="D275" s="393"/>
      <c r="E275" s="181"/>
      <c r="F275" s="416"/>
      <c r="G275" s="166"/>
    </row>
    <row r="276" spans="1:7" x14ac:dyDescent="0.3">
      <c r="A276" s="252" t="s">
        <v>732</v>
      </c>
      <c r="B276" s="377"/>
      <c r="C276" s="187" t="s">
        <v>733</v>
      </c>
      <c r="D276" s="393" t="s">
        <v>266</v>
      </c>
      <c r="E276" s="181">
        <v>5</v>
      </c>
      <c r="F276" s="416"/>
      <c r="G276" s="394"/>
    </row>
    <row r="277" spans="1:7" x14ac:dyDescent="0.3">
      <c r="A277" s="252"/>
      <c r="B277" s="377"/>
      <c r="C277" s="187"/>
      <c r="D277" s="393"/>
      <c r="E277" s="181"/>
      <c r="F277" s="416"/>
      <c r="G277" s="383"/>
    </row>
    <row r="278" spans="1:7" x14ac:dyDescent="0.3">
      <c r="A278" s="252" t="s">
        <v>734</v>
      </c>
      <c r="B278" s="377"/>
      <c r="C278" s="187" t="s">
        <v>735</v>
      </c>
      <c r="D278" s="393" t="s">
        <v>266</v>
      </c>
      <c r="E278" s="181">
        <v>3</v>
      </c>
      <c r="F278" s="416"/>
      <c r="G278" s="394"/>
    </row>
    <row r="279" spans="1:7" x14ac:dyDescent="0.3">
      <c r="A279" s="252"/>
      <c r="B279" s="377"/>
      <c r="C279" s="187"/>
      <c r="D279" s="393"/>
      <c r="E279" s="181"/>
      <c r="F279" s="416"/>
      <c r="G279" s="383"/>
    </row>
    <row r="280" spans="1:7" x14ac:dyDescent="0.3">
      <c r="A280" s="252" t="s">
        <v>736</v>
      </c>
      <c r="B280" s="377">
        <v>52.05</v>
      </c>
      <c r="C280" s="187" t="s">
        <v>737</v>
      </c>
      <c r="D280" s="385" t="s">
        <v>385</v>
      </c>
      <c r="E280" s="181">
        <v>120</v>
      </c>
      <c r="F280" s="416"/>
      <c r="G280" s="394"/>
    </row>
    <row r="281" spans="1:7" x14ac:dyDescent="0.3">
      <c r="A281" s="252"/>
      <c r="B281" s="377"/>
      <c r="C281" s="187"/>
      <c r="D281" s="415"/>
      <c r="E281" s="181"/>
      <c r="F281" s="416"/>
      <c r="G281" s="383"/>
    </row>
    <row r="282" spans="1:7" x14ac:dyDescent="0.3">
      <c r="A282" s="252"/>
      <c r="B282" s="377"/>
      <c r="C282" s="187"/>
      <c r="D282" s="415"/>
      <c r="E282" s="181"/>
      <c r="F282" s="416"/>
      <c r="G282" s="394"/>
    </row>
    <row r="283" spans="1:7" x14ac:dyDescent="0.3">
      <c r="A283" s="260"/>
      <c r="B283" s="250"/>
      <c r="C283" s="319"/>
      <c r="D283" s="183"/>
      <c r="E283" s="181"/>
      <c r="F283" s="426"/>
      <c r="G283" s="383"/>
    </row>
    <row r="284" spans="1:7" x14ac:dyDescent="0.3">
      <c r="A284" s="260"/>
      <c r="B284" s="250"/>
      <c r="C284" s="337"/>
      <c r="D284" s="183"/>
      <c r="E284" s="181"/>
      <c r="F284" s="426"/>
      <c r="G284" s="394"/>
    </row>
    <row r="285" spans="1:7" x14ac:dyDescent="0.3">
      <c r="A285" s="260"/>
      <c r="B285" s="250"/>
      <c r="C285" s="319"/>
      <c r="D285" s="183"/>
      <c r="E285" s="181"/>
      <c r="F285" s="426"/>
      <c r="G285" s="383"/>
    </row>
    <row r="286" spans="1:7" x14ac:dyDescent="0.3">
      <c r="A286" s="260"/>
      <c r="B286" s="250"/>
      <c r="C286" s="319"/>
      <c r="D286" s="183"/>
      <c r="E286" s="181"/>
      <c r="F286" s="426"/>
      <c r="G286" s="394"/>
    </row>
    <row r="287" spans="1:7" x14ac:dyDescent="0.3">
      <c r="A287" s="260"/>
      <c r="B287" s="250"/>
      <c r="C287" s="319"/>
      <c r="D287" s="183"/>
      <c r="E287" s="181"/>
      <c r="F287" s="426"/>
      <c r="G287" s="383"/>
    </row>
    <row r="288" spans="1:7" x14ac:dyDescent="0.3">
      <c r="A288" s="260"/>
      <c r="B288" s="250"/>
      <c r="C288" s="337"/>
      <c r="D288" s="183"/>
      <c r="E288" s="181"/>
      <c r="F288" s="426"/>
      <c r="G288" s="394"/>
    </row>
    <row r="289" spans="1:7" x14ac:dyDescent="0.3">
      <c r="A289" s="260"/>
      <c r="B289" s="250"/>
      <c r="C289" s="337"/>
      <c r="D289" s="183"/>
      <c r="E289" s="181"/>
      <c r="F289" s="426"/>
      <c r="G289" s="383"/>
    </row>
    <row r="290" spans="1:7" x14ac:dyDescent="0.3">
      <c r="A290" s="260"/>
      <c r="B290" s="250"/>
      <c r="C290" s="337"/>
      <c r="D290" s="183"/>
      <c r="E290" s="181"/>
      <c r="F290" s="426"/>
      <c r="G290" s="383"/>
    </row>
    <row r="291" spans="1:7" x14ac:dyDescent="0.3">
      <c r="A291" s="260"/>
      <c r="B291" s="250"/>
      <c r="C291" s="337"/>
      <c r="D291" s="183"/>
      <c r="E291" s="181"/>
      <c r="F291" s="426"/>
      <c r="G291" s="383"/>
    </row>
    <row r="292" spans="1:7" x14ac:dyDescent="0.3">
      <c r="A292" s="260"/>
      <c r="B292" s="250"/>
      <c r="C292" s="337"/>
      <c r="D292" s="183"/>
      <c r="E292" s="181"/>
      <c r="F292" s="426"/>
      <c r="G292" s="383"/>
    </row>
    <row r="293" spans="1:7" x14ac:dyDescent="0.3">
      <c r="A293" s="260"/>
      <c r="B293" s="250"/>
      <c r="C293" s="337"/>
      <c r="D293" s="183"/>
      <c r="E293" s="181"/>
      <c r="F293" s="426"/>
      <c r="G293" s="383"/>
    </row>
    <row r="294" spans="1:7" x14ac:dyDescent="0.3">
      <c r="A294" s="260"/>
      <c r="B294" s="250"/>
      <c r="C294" s="337"/>
      <c r="D294" s="183"/>
      <c r="E294" s="181"/>
      <c r="F294" s="426"/>
      <c r="G294" s="383"/>
    </row>
    <row r="295" spans="1:7" x14ac:dyDescent="0.3">
      <c r="A295" s="260"/>
      <c r="B295" s="250"/>
      <c r="C295" s="337"/>
      <c r="D295" s="183"/>
      <c r="E295" s="181"/>
      <c r="F295" s="426"/>
      <c r="G295" s="383"/>
    </row>
    <row r="296" spans="1:7" x14ac:dyDescent="0.3">
      <c r="A296" s="459"/>
      <c r="B296" s="466"/>
      <c r="C296" s="467"/>
      <c r="D296" s="468"/>
      <c r="E296" s="444"/>
      <c r="F296" s="462"/>
      <c r="G296" s="383"/>
    </row>
    <row r="297" spans="1:7" x14ac:dyDescent="0.3">
      <c r="A297" s="463" t="s">
        <v>68</v>
      </c>
      <c r="B297" s="406"/>
      <c r="C297" s="406"/>
      <c r="D297" s="406"/>
      <c r="E297" s="406"/>
      <c r="F297" s="445"/>
      <c r="G297" s="407"/>
    </row>
    <row r="298" spans="1:7" x14ac:dyDescent="0.3">
      <c r="A298" s="469"/>
      <c r="B298" s="470"/>
      <c r="C298" s="469"/>
      <c r="D298" s="13"/>
      <c r="E298" s="13"/>
      <c r="F298" s="471"/>
    </row>
  </sheetData>
  <pageMargins left="0.70866141732283472" right="0.70866141732283472" top="0.74803149606299213" bottom="0.74803149606299213" header="0.31496062992125984" footer="0.31496062992125984"/>
  <pageSetup paperSize="9" scale="73" firstPageNumber="26" orientation="portrait" useFirstPageNumber="1" r:id="rId1"/>
  <headerFooter>
    <oddFooter>&amp;CPD-&amp;P</oddFooter>
  </headerFooter>
  <rowBreaks count="4" manualBreakCount="4">
    <brk id="61" max="6" man="1"/>
    <brk id="126" max="16383" man="1"/>
    <brk id="186" max="6" man="1"/>
    <brk id="23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C0C-31AE-49BE-8D27-309AEBCE1784}">
  <dimension ref="A1:L307"/>
  <sheetViews>
    <sheetView view="pageBreakPreview" topLeftCell="A282" zoomScale="115" zoomScaleNormal="70" zoomScaleSheetLayoutView="115" workbookViewId="0">
      <selection activeCell="K288" sqref="K288"/>
    </sheetView>
  </sheetViews>
  <sheetFormatPr defaultRowHeight="14.4" x14ac:dyDescent="0.3"/>
  <cols>
    <col min="1" max="1" width="7.88671875" customWidth="1"/>
    <col min="2" max="2" width="19.33203125" customWidth="1"/>
    <col min="3" max="3" width="48.6640625" customWidth="1"/>
    <col min="6" max="6" width="12.33203125" bestFit="1" customWidth="1"/>
    <col min="7" max="7" width="14" customWidth="1"/>
  </cols>
  <sheetData>
    <row r="1" spans="1:12" x14ac:dyDescent="0.3">
      <c r="A1" s="144"/>
      <c r="B1" s="472"/>
      <c r="C1" s="147"/>
      <c r="D1" s="147"/>
      <c r="E1" s="147"/>
      <c r="F1" s="147"/>
      <c r="G1" s="147" t="s">
        <v>583</v>
      </c>
    </row>
    <row r="2" spans="1:12" x14ac:dyDescent="0.3">
      <c r="A2" s="144"/>
      <c r="B2" s="472"/>
      <c r="C2" s="232"/>
      <c r="D2" s="232"/>
      <c r="E2" s="232"/>
      <c r="F2" s="232"/>
      <c r="G2" s="232" t="s">
        <v>238</v>
      </c>
    </row>
    <row r="3" spans="1:12" x14ac:dyDescent="0.3">
      <c r="A3" s="144"/>
      <c r="B3" s="472"/>
      <c r="C3" s="233"/>
      <c r="D3" s="233"/>
      <c r="E3" s="233"/>
      <c r="F3" s="233"/>
      <c r="G3" s="233" t="s">
        <v>738</v>
      </c>
      <c r="H3" s="473"/>
      <c r="I3" s="473"/>
      <c r="J3" s="473"/>
      <c r="K3" s="473"/>
      <c r="L3" s="473"/>
    </row>
    <row r="4" spans="1:12" x14ac:dyDescent="0.3">
      <c r="A4" s="149" t="s">
        <v>24</v>
      </c>
      <c r="B4" s="149" t="s">
        <v>0</v>
      </c>
      <c r="C4" s="149" t="s">
        <v>9</v>
      </c>
      <c r="D4" s="150" t="s">
        <v>1</v>
      </c>
      <c r="E4" s="151" t="s">
        <v>2</v>
      </c>
      <c r="F4" s="152" t="s">
        <v>25</v>
      </c>
      <c r="G4" s="474" t="s">
        <v>183</v>
      </c>
    </row>
    <row r="5" spans="1:12" x14ac:dyDescent="0.3">
      <c r="A5" s="154" t="s">
        <v>3</v>
      </c>
      <c r="B5" s="154" t="s">
        <v>184</v>
      </c>
      <c r="C5" s="154"/>
      <c r="D5" s="155"/>
      <c r="E5" s="156"/>
      <c r="F5" s="157"/>
      <c r="G5" s="158"/>
    </row>
    <row r="6" spans="1:12" x14ac:dyDescent="0.3">
      <c r="A6" s="475">
        <v>8</v>
      </c>
      <c r="B6" s="476"/>
      <c r="C6" s="477" t="s">
        <v>738</v>
      </c>
      <c r="D6" s="145"/>
      <c r="E6" s="305"/>
      <c r="F6" s="478"/>
      <c r="G6" s="306"/>
    </row>
    <row r="7" spans="1:12" x14ac:dyDescent="0.3">
      <c r="A7" s="215"/>
      <c r="B7" s="281"/>
      <c r="C7" s="479"/>
      <c r="D7" s="145"/>
      <c r="E7" s="161"/>
      <c r="F7" s="478"/>
      <c r="G7" s="166"/>
    </row>
    <row r="8" spans="1:12" x14ac:dyDescent="0.3">
      <c r="A8" s="215">
        <v>8.1</v>
      </c>
      <c r="B8" s="281" t="s">
        <v>739</v>
      </c>
      <c r="C8" s="477" t="s">
        <v>740</v>
      </c>
      <c r="D8" s="145"/>
      <c r="E8" s="161"/>
      <c r="F8" s="478"/>
      <c r="G8" s="166"/>
    </row>
    <row r="9" spans="1:12" x14ac:dyDescent="0.3">
      <c r="A9" s="215"/>
      <c r="B9" s="281"/>
      <c r="C9" s="479"/>
      <c r="D9" s="145"/>
      <c r="E9" s="161"/>
      <c r="F9" s="478"/>
      <c r="G9" s="166"/>
    </row>
    <row r="10" spans="1:12" x14ac:dyDescent="0.3">
      <c r="A10" s="215"/>
      <c r="B10" s="281" t="s">
        <v>741</v>
      </c>
      <c r="C10" s="480" t="s">
        <v>742</v>
      </c>
      <c r="D10" s="481"/>
      <c r="E10" s="482"/>
      <c r="F10" s="483"/>
      <c r="G10" s="166"/>
    </row>
    <row r="11" spans="1:12" x14ac:dyDescent="0.3">
      <c r="A11" s="215"/>
      <c r="B11" s="281"/>
      <c r="C11" s="484"/>
      <c r="D11" s="481"/>
      <c r="E11" s="482"/>
      <c r="F11" s="483"/>
      <c r="G11" s="166"/>
    </row>
    <row r="12" spans="1:12" x14ac:dyDescent="0.3">
      <c r="A12" s="215" t="s">
        <v>743</v>
      </c>
      <c r="B12" s="281" t="s">
        <v>744</v>
      </c>
      <c r="C12" s="355" t="s">
        <v>745</v>
      </c>
      <c r="D12" s="84" t="s">
        <v>416</v>
      </c>
      <c r="E12" s="482">
        <v>20</v>
      </c>
      <c r="F12" s="485"/>
      <c r="G12" s="486"/>
    </row>
    <row r="13" spans="1:12" x14ac:dyDescent="0.3">
      <c r="A13" s="215"/>
      <c r="B13" s="281"/>
      <c r="C13" s="355"/>
      <c r="D13" s="84"/>
      <c r="E13" s="482"/>
      <c r="F13" s="485"/>
      <c r="G13" s="166"/>
    </row>
    <row r="14" spans="1:12" ht="27.6" x14ac:dyDescent="0.3">
      <c r="A14" s="215" t="s">
        <v>746</v>
      </c>
      <c r="B14" s="281" t="s">
        <v>747</v>
      </c>
      <c r="C14" s="355" t="s">
        <v>748</v>
      </c>
      <c r="D14" s="84" t="s">
        <v>416</v>
      </c>
      <c r="E14" s="482">
        <v>4</v>
      </c>
      <c r="F14" s="485"/>
      <c r="G14" s="486"/>
    </row>
    <row r="15" spans="1:12" x14ac:dyDescent="0.3">
      <c r="A15" s="215"/>
      <c r="B15" s="281"/>
      <c r="C15" s="355"/>
      <c r="D15" s="84"/>
      <c r="E15" s="482"/>
      <c r="F15" s="485"/>
      <c r="G15" s="166"/>
    </row>
    <row r="16" spans="1:12" x14ac:dyDescent="0.3">
      <c r="A16" s="215" t="s">
        <v>749</v>
      </c>
      <c r="B16" s="281" t="s">
        <v>750</v>
      </c>
      <c r="C16" s="487" t="s">
        <v>751</v>
      </c>
      <c r="D16" s="84" t="s">
        <v>416</v>
      </c>
      <c r="E16" s="482">
        <v>20</v>
      </c>
      <c r="F16" s="485"/>
      <c r="G16" s="486"/>
    </row>
    <row r="17" spans="1:7" x14ac:dyDescent="0.3">
      <c r="A17" s="215"/>
      <c r="B17" s="281"/>
      <c r="C17" s="487"/>
      <c r="D17" s="84"/>
      <c r="E17" s="482"/>
      <c r="F17" s="485"/>
      <c r="G17" s="166"/>
    </row>
    <row r="18" spans="1:7" x14ac:dyDescent="0.3">
      <c r="A18" s="215" t="s">
        <v>752</v>
      </c>
      <c r="B18" s="281" t="s">
        <v>753</v>
      </c>
      <c r="C18" s="355" t="s">
        <v>754</v>
      </c>
      <c r="D18" s="84" t="s">
        <v>416</v>
      </c>
      <c r="E18" s="482">
        <v>20</v>
      </c>
      <c r="F18" s="485"/>
      <c r="G18" s="486"/>
    </row>
    <row r="19" spans="1:7" x14ac:dyDescent="0.3">
      <c r="A19" s="215"/>
      <c r="B19" s="281"/>
      <c r="C19" s="488"/>
      <c r="D19" s="481"/>
      <c r="E19" s="482"/>
      <c r="F19" s="485"/>
      <c r="G19" s="166"/>
    </row>
    <row r="20" spans="1:7" x14ac:dyDescent="0.3">
      <c r="A20" s="215"/>
      <c r="B20" s="281"/>
      <c r="C20" s="480" t="s">
        <v>755</v>
      </c>
      <c r="D20" s="482"/>
      <c r="E20" s="482"/>
      <c r="F20" s="485"/>
      <c r="G20" s="166"/>
    </row>
    <row r="21" spans="1:7" x14ac:dyDescent="0.3">
      <c r="A21" s="215"/>
      <c r="B21" s="281"/>
      <c r="C21" s="484"/>
      <c r="D21" s="482"/>
      <c r="E21" s="482"/>
      <c r="F21" s="485"/>
      <c r="G21" s="166"/>
    </row>
    <row r="22" spans="1:7" ht="41.4" x14ac:dyDescent="0.3">
      <c r="A22" s="215" t="s">
        <v>756</v>
      </c>
      <c r="B22" s="281" t="s">
        <v>757</v>
      </c>
      <c r="C22" s="355" t="s">
        <v>758</v>
      </c>
      <c r="D22" s="84" t="s">
        <v>416</v>
      </c>
      <c r="E22" s="482">
        <v>1</v>
      </c>
      <c r="F22" s="485"/>
      <c r="G22" s="486"/>
    </row>
    <row r="23" spans="1:7" x14ac:dyDescent="0.3">
      <c r="A23" s="215"/>
      <c r="B23" s="281"/>
      <c r="C23" s="355"/>
      <c r="D23" s="84"/>
      <c r="E23" s="482"/>
      <c r="F23" s="485"/>
      <c r="G23" s="166"/>
    </row>
    <row r="24" spans="1:7" x14ac:dyDescent="0.3">
      <c r="A24" s="215" t="s">
        <v>759</v>
      </c>
      <c r="B24" s="281"/>
      <c r="C24" s="355" t="s">
        <v>760</v>
      </c>
      <c r="D24" s="84" t="s">
        <v>416</v>
      </c>
      <c r="E24" s="482">
        <v>1</v>
      </c>
      <c r="F24" s="485"/>
      <c r="G24" s="486"/>
    </row>
    <row r="25" spans="1:7" x14ac:dyDescent="0.3">
      <c r="A25" s="215"/>
      <c r="B25" s="281"/>
      <c r="C25" s="355"/>
      <c r="D25" s="84"/>
      <c r="E25" s="482"/>
      <c r="F25" s="485"/>
      <c r="G25" s="166"/>
    </row>
    <row r="26" spans="1:7" x14ac:dyDescent="0.3">
      <c r="A26" s="215" t="s">
        <v>761</v>
      </c>
      <c r="B26" s="281" t="s">
        <v>762</v>
      </c>
      <c r="C26" s="355" t="s">
        <v>763</v>
      </c>
      <c r="D26" s="84" t="s">
        <v>416</v>
      </c>
      <c r="E26" s="482">
        <v>1</v>
      </c>
      <c r="F26" s="485"/>
      <c r="G26" s="486"/>
    </row>
    <row r="27" spans="1:7" x14ac:dyDescent="0.3">
      <c r="A27" s="215"/>
      <c r="B27" s="281"/>
      <c r="C27" s="355"/>
      <c r="D27" s="84"/>
      <c r="E27" s="482"/>
      <c r="F27" s="485"/>
      <c r="G27" s="166"/>
    </row>
    <row r="28" spans="1:7" x14ac:dyDescent="0.3">
      <c r="A28" s="215" t="s">
        <v>764</v>
      </c>
      <c r="B28" s="281"/>
      <c r="C28" s="488" t="s">
        <v>765</v>
      </c>
      <c r="D28" s="84" t="s">
        <v>416</v>
      </c>
      <c r="E28" s="482">
        <v>1</v>
      </c>
      <c r="F28" s="485"/>
      <c r="G28" s="486"/>
    </row>
    <row r="29" spans="1:7" x14ac:dyDescent="0.3">
      <c r="A29" s="215"/>
      <c r="B29" s="281"/>
      <c r="C29" s="488"/>
      <c r="D29" s="84"/>
      <c r="E29" s="482"/>
      <c r="F29" s="485"/>
      <c r="G29" s="166"/>
    </row>
    <row r="30" spans="1:7" ht="28.2" x14ac:dyDescent="0.3">
      <c r="A30" s="215" t="s">
        <v>766</v>
      </c>
      <c r="B30" s="281"/>
      <c r="C30" s="488" t="s">
        <v>767</v>
      </c>
      <c r="D30" s="84" t="s">
        <v>416</v>
      </c>
      <c r="E30" s="482">
        <v>1</v>
      </c>
      <c r="F30" s="485"/>
      <c r="G30" s="486"/>
    </row>
    <row r="31" spans="1:7" x14ac:dyDescent="0.3">
      <c r="A31" s="215"/>
      <c r="B31" s="281"/>
      <c r="C31" s="488"/>
      <c r="D31" s="84"/>
      <c r="E31" s="482"/>
      <c r="F31" s="485"/>
      <c r="G31" s="166"/>
    </row>
    <row r="32" spans="1:7" x14ac:dyDescent="0.3">
      <c r="A32" s="215" t="s">
        <v>768</v>
      </c>
      <c r="B32" s="281" t="s">
        <v>769</v>
      </c>
      <c r="C32" s="336" t="s">
        <v>770</v>
      </c>
      <c r="D32" s="84" t="s">
        <v>416</v>
      </c>
      <c r="E32" s="482">
        <v>2</v>
      </c>
      <c r="F32" s="485"/>
      <c r="G32" s="486"/>
    </row>
    <row r="33" spans="1:7" x14ac:dyDescent="0.3">
      <c r="A33" s="215"/>
      <c r="B33" s="281"/>
      <c r="C33" s="336"/>
      <c r="D33" s="84"/>
      <c r="E33" s="482"/>
      <c r="F33" s="485"/>
      <c r="G33" s="166"/>
    </row>
    <row r="34" spans="1:7" x14ac:dyDescent="0.3">
      <c r="A34" s="215" t="s">
        <v>771</v>
      </c>
      <c r="B34" s="281"/>
      <c r="C34" s="455" t="s">
        <v>772</v>
      </c>
      <c r="D34" s="84" t="s">
        <v>416</v>
      </c>
      <c r="E34" s="482">
        <v>2</v>
      </c>
      <c r="F34" s="485"/>
      <c r="G34" s="486"/>
    </row>
    <row r="35" spans="1:7" x14ac:dyDescent="0.3">
      <c r="A35" s="215"/>
      <c r="B35" s="281"/>
      <c r="C35" s="455"/>
      <c r="D35" s="84"/>
      <c r="E35" s="482"/>
      <c r="F35" s="485"/>
      <c r="G35" s="166"/>
    </row>
    <row r="36" spans="1:7" x14ac:dyDescent="0.3">
      <c r="A36" s="215" t="s">
        <v>773</v>
      </c>
      <c r="B36" s="281"/>
      <c r="C36" s="336" t="s">
        <v>774</v>
      </c>
      <c r="D36" s="84" t="s">
        <v>416</v>
      </c>
      <c r="E36" s="482">
        <v>1</v>
      </c>
      <c r="F36" s="485"/>
      <c r="G36" s="486"/>
    </row>
    <row r="37" spans="1:7" x14ac:dyDescent="0.3">
      <c r="A37" s="215"/>
      <c r="B37" s="281"/>
      <c r="C37" s="336"/>
      <c r="D37" s="84"/>
      <c r="E37" s="482"/>
      <c r="F37" s="485"/>
      <c r="G37" s="166"/>
    </row>
    <row r="38" spans="1:7" ht="27.6" x14ac:dyDescent="0.3">
      <c r="A38" s="215" t="s">
        <v>775</v>
      </c>
      <c r="B38" s="281"/>
      <c r="C38" s="489" t="s">
        <v>776</v>
      </c>
      <c r="D38" s="84" t="s">
        <v>416</v>
      </c>
      <c r="E38" s="221">
        <v>1</v>
      </c>
      <c r="F38" s="490"/>
      <c r="G38" s="486"/>
    </row>
    <row r="39" spans="1:7" x14ac:dyDescent="0.3">
      <c r="A39" s="215"/>
      <c r="B39" s="281"/>
      <c r="C39" s="487"/>
      <c r="D39" s="84"/>
      <c r="E39" s="482"/>
      <c r="F39" s="485"/>
      <c r="G39" s="166"/>
    </row>
    <row r="40" spans="1:7" ht="41.4" x14ac:dyDescent="0.3">
      <c r="A40" s="260" t="s">
        <v>777</v>
      </c>
      <c r="B40" s="281" t="s">
        <v>778</v>
      </c>
      <c r="C40" s="489" t="s">
        <v>779</v>
      </c>
      <c r="D40" s="84" t="s">
        <v>416</v>
      </c>
      <c r="E40" s="221">
        <v>1</v>
      </c>
      <c r="F40" s="490"/>
      <c r="G40" s="486"/>
    </row>
    <row r="41" spans="1:7" x14ac:dyDescent="0.3">
      <c r="A41" s="260"/>
      <c r="B41" s="208"/>
      <c r="C41" s="487"/>
      <c r="D41" s="84"/>
      <c r="E41" s="482"/>
      <c r="F41" s="485"/>
      <c r="G41" s="187"/>
    </row>
    <row r="42" spans="1:7" x14ac:dyDescent="0.3">
      <c r="A42" s="260" t="s">
        <v>780</v>
      </c>
      <c r="B42" s="208"/>
      <c r="C42" s="487" t="s">
        <v>781</v>
      </c>
      <c r="D42" s="84" t="s">
        <v>416</v>
      </c>
      <c r="E42" s="482">
        <v>1</v>
      </c>
      <c r="F42" s="485"/>
      <c r="G42" s="486"/>
    </row>
    <row r="43" spans="1:7" x14ac:dyDescent="0.3">
      <c r="A43" s="260"/>
      <c r="B43" s="208"/>
      <c r="C43" s="487"/>
      <c r="D43" s="84"/>
      <c r="E43" s="482"/>
      <c r="F43" s="485"/>
      <c r="G43" s="187"/>
    </row>
    <row r="44" spans="1:7" x14ac:dyDescent="0.3">
      <c r="A44" s="260" t="s">
        <v>782</v>
      </c>
      <c r="B44" s="208"/>
      <c r="C44" s="355" t="s">
        <v>783</v>
      </c>
      <c r="D44" s="84" t="s">
        <v>8</v>
      </c>
      <c r="E44" s="482">
        <v>200</v>
      </c>
      <c r="F44" s="485"/>
      <c r="G44" s="486"/>
    </row>
    <row r="45" spans="1:7" x14ac:dyDescent="0.3">
      <c r="A45" s="260"/>
      <c r="B45" s="208"/>
      <c r="C45" s="355"/>
      <c r="D45" s="84"/>
      <c r="E45" s="482"/>
      <c r="F45" s="485"/>
      <c r="G45" s="187"/>
    </row>
    <row r="46" spans="1:7" x14ac:dyDescent="0.3">
      <c r="A46" s="260" t="s">
        <v>784</v>
      </c>
      <c r="B46" s="208"/>
      <c r="C46" s="355" t="s">
        <v>785</v>
      </c>
      <c r="D46" s="84" t="s">
        <v>416</v>
      </c>
      <c r="E46" s="482">
        <v>50</v>
      </c>
      <c r="F46" s="485"/>
      <c r="G46" s="486"/>
    </row>
    <row r="47" spans="1:7" x14ac:dyDescent="0.3">
      <c r="A47" s="260"/>
      <c r="B47" s="208"/>
      <c r="C47" s="355"/>
      <c r="D47" s="84"/>
      <c r="E47" s="482"/>
      <c r="F47" s="485"/>
      <c r="G47" s="187"/>
    </row>
    <row r="48" spans="1:7" x14ac:dyDescent="0.3">
      <c r="A48" s="260" t="s">
        <v>786</v>
      </c>
      <c r="B48" s="208"/>
      <c r="C48" s="355" t="s">
        <v>787</v>
      </c>
      <c r="D48" s="84" t="s">
        <v>416</v>
      </c>
      <c r="E48" s="482">
        <f>E46</f>
        <v>50</v>
      </c>
      <c r="F48" s="485"/>
      <c r="G48" s="486"/>
    </row>
    <row r="49" spans="1:7" x14ac:dyDescent="0.3">
      <c r="A49" s="260"/>
      <c r="B49" s="208"/>
      <c r="C49" s="488"/>
      <c r="D49" s="482"/>
      <c r="E49" s="482"/>
      <c r="F49" s="485"/>
      <c r="G49" s="187"/>
    </row>
    <row r="50" spans="1:7" x14ac:dyDescent="0.3">
      <c r="A50" s="260"/>
      <c r="B50" s="208"/>
      <c r="C50" s="480" t="s">
        <v>788</v>
      </c>
      <c r="D50" s="482"/>
      <c r="E50" s="482"/>
      <c r="F50" s="485"/>
      <c r="G50" s="187"/>
    </row>
    <row r="51" spans="1:7" x14ac:dyDescent="0.3">
      <c r="A51" s="260"/>
      <c r="B51" s="208"/>
      <c r="C51" s="484"/>
      <c r="D51" s="482"/>
      <c r="E51" s="482"/>
      <c r="F51" s="485"/>
      <c r="G51" s="187"/>
    </row>
    <row r="52" spans="1:7" x14ac:dyDescent="0.3">
      <c r="A52" s="260" t="s">
        <v>789</v>
      </c>
      <c r="B52" s="281" t="s">
        <v>769</v>
      </c>
      <c r="C52" s="336" t="s">
        <v>770</v>
      </c>
      <c r="D52" s="84" t="s">
        <v>416</v>
      </c>
      <c r="E52" s="482">
        <v>2</v>
      </c>
      <c r="F52" s="485"/>
      <c r="G52" s="486"/>
    </row>
    <row r="53" spans="1:7" x14ac:dyDescent="0.3">
      <c r="A53" s="260"/>
      <c r="B53" s="208"/>
      <c r="C53" s="336"/>
      <c r="D53" s="84"/>
      <c r="E53" s="482"/>
      <c r="F53" s="485"/>
      <c r="G53" s="187"/>
    </row>
    <row r="54" spans="1:7" ht="28.2" x14ac:dyDescent="0.3">
      <c r="A54" s="260" t="s">
        <v>790</v>
      </c>
      <c r="B54" s="208"/>
      <c r="C54" s="487" t="s">
        <v>791</v>
      </c>
      <c r="D54" s="84" t="s">
        <v>416</v>
      </c>
      <c r="E54" s="482">
        <v>1</v>
      </c>
      <c r="F54" s="485"/>
      <c r="G54" s="486"/>
    </row>
    <row r="55" spans="1:7" x14ac:dyDescent="0.3">
      <c r="A55" s="260"/>
      <c r="B55" s="260"/>
      <c r="C55" s="487"/>
      <c r="D55" s="84"/>
      <c r="E55" s="482"/>
      <c r="F55" s="485"/>
      <c r="G55" s="187"/>
    </row>
    <row r="56" spans="1:7" x14ac:dyDescent="0.3">
      <c r="A56" s="260"/>
      <c r="B56" s="260"/>
      <c r="C56" s="487"/>
      <c r="D56" s="84"/>
      <c r="E56" s="482"/>
      <c r="F56" s="485"/>
      <c r="G56" s="187"/>
    </row>
    <row r="57" spans="1:7" x14ac:dyDescent="0.3">
      <c r="A57" s="198" t="s">
        <v>295</v>
      </c>
      <c r="B57" s="199"/>
      <c r="C57" s="199"/>
      <c r="D57" s="200"/>
      <c r="E57" s="200"/>
      <c r="F57" s="201"/>
      <c r="G57" s="491"/>
    </row>
    <row r="58" spans="1:7" x14ac:dyDescent="0.3">
      <c r="A58" s="203"/>
      <c r="B58" s="203"/>
      <c r="C58" s="203"/>
      <c r="D58" s="143"/>
      <c r="E58" s="143"/>
      <c r="F58" s="204"/>
      <c r="G58" s="329"/>
    </row>
    <row r="59" spans="1:7" x14ac:dyDescent="0.3">
      <c r="A59" s="329"/>
      <c r="B59" s="204"/>
      <c r="C59" s="147"/>
      <c r="D59" s="147"/>
      <c r="E59" s="147"/>
      <c r="F59" s="147"/>
      <c r="G59" s="330" t="str">
        <f>G1</f>
        <v>CONTRACT NUMBER: JW14455</v>
      </c>
    </row>
    <row r="60" spans="1:7" x14ac:dyDescent="0.3">
      <c r="A60" s="329"/>
      <c r="B60" s="204"/>
      <c r="C60" s="330"/>
      <c r="D60" s="330"/>
      <c r="E60" s="330"/>
      <c r="F60" s="330"/>
      <c r="G60" s="330" t="str">
        <f>G2</f>
        <v>DIEPSLOOT SEWAGE AQUEDUCT:  BILL No 1 (BRIDGE 1)</v>
      </c>
    </row>
    <row r="61" spans="1:7" x14ac:dyDescent="0.3">
      <c r="A61" s="329"/>
      <c r="B61" s="204"/>
      <c r="C61" s="331"/>
      <c r="D61" s="331"/>
      <c r="E61" s="331"/>
      <c r="F61" s="331"/>
      <c r="G61" s="331" t="str">
        <f>G3</f>
        <v>SECTION 8: ELECTRICAL AND SECURITY</v>
      </c>
    </row>
    <row r="62" spans="1:7" x14ac:dyDescent="0.3">
      <c r="A62" s="149" t="s">
        <v>24</v>
      </c>
      <c r="B62" s="149" t="s">
        <v>0</v>
      </c>
      <c r="C62" s="149" t="s">
        <v>9</v>
      </c>
      <c r="D62" s="150" t="s">
        <v>1</v>
      </c>
      <c r="E62" s="151" t="s">
        <v>2</v>
      </c>
      <c r="F62" s="152" t="s">
        <v>25</v>
      </c>
      <c r="G62" s="474" t="s">
        <v>183</v>
      </c>
    </row>
    <row r="63" spans="1:7" x14ac:dyDescent="0.3">
      <c r="A63" s="154" t="s">
        <v>3</v>
      </c>
      <c r="B63" s="154" t="s">
        <v>184</v>
      </c>
      <c r="C63" s="154"/>
      <c r="D63" s="155"/>
      <c r="E63" s="156"/>
      <c r="F63" s="157"/>
      <c r="G63" s="158"/>
    </row>
    <row r="64" spans="1:7" x14ac:dyDescent="0.3">
      <c r="A64" s="339" t="s">
        <v>296</v>
      </c>
      <c r="B64" s="340"/>
      <c r="C64" s="340"/>
      <c r="D64" s="340"/>
      <c r="E64" s="340"/>
      <c r="F64" s="413"/>
      <c r="G64" s="492"/>
    </row>
    <row r="65" spans="1:7" x14ac:dyDescent="0.3">
      <c r="A65" s="260"/>
      <c r="B65" s="260"/>
      <c r="C65" s="480" t="s">
        <v>792</v>
      </c>
      <c r="D65" s="481"/>
      <c r="E65" s="482"/>
      <c r="F65" s="485"/>
      <c r="G65" s="187"/>
    </row>
    <row r="66" spans="1:7" x14ac:dyDescent="0.3">
      <c r="A66" s="260"/>
      <c r="B66" s="260"/>
      <c r="C66" s="480"/>
      <c r="D66" s="481"/>
      <c r="E66" s="482"/>
      <c r="F66" s="485"/>
      <c r="G66" s="187"/>
    </row>
    <row r="67" spans="1:7" x14ac:dyDescent="0.3">
      <c r="A67" s="260" t="s">
        <v>793</v>
      </c>
      <c r="B67" s="206" t="s">
        <v>757</v>
      </c>
      <c r="C67" s="355" t="s">
        <v>794</v>
      </c>
      <c r="D67" s="84" t="s">
        <v>416</v>
      </c>
      <c r="E67" s="482">
        <v>12</v>
      </c>
      <c r="F67" s="485"/>
      <c r="G67" s="486"/>
    </row>
    <row r="68" spans="1:7" x14ac:dyDescent="0.3">
      <c r="A68" s="260"/>
      <c r="B68" s="260"/>
      <c r="C68" s="355"/>
      <c r="D68" s="84"/>
      <c r="E68" s="482"/>
      <c r="F68" s="485"/>
      <c r="G68" s="187"/>
    </row>
    <row r="69" spans="1:7" ht="27.6" x14ac:dyDescent="0.3">
      <c r="A69" s="260" t="s">
        <v>795</v>
      </c>
      <c r="B69" s="260"/>
      <c r="C69" s="355" t="s">
        <v>796</v>
      </c>
      <c r="D69" s="84" t="s">
        <v>416</v>
      </c>
      <c r="E69" s="482">
        <v>12</v>
      </c>
      <c r="F69" s="485"/>
      <c r="G69" s="486"/>
    </row>
    <row r="70" spans="1:7" x14ac:dyDescent="0.3">
      <c r="A70" s="260"/>
      <c r="B70" s="260"/>
      <c r="C70" s="355"/>
      <c r="D70" s="84"/>
      <c r="E70" s="482"/>
      <c r="F70" s="485"/>
      <c r="G70" s="187"/>
    </row>
    <row r="71" spans="1:7" x14ac:dyDescent="0.3">
      <c r="A71" s="260" t="s">
        <v>797</v>
      </c>
      <c r="B71" s="206" t="s">
        <v>798</v>
      </c>
      <c r="C71" s="488" t="s">
        <v>799</v>
      </c>
      <c r="D71" s="84" t="s">
        <v>416</v>
      </c>
      <c r="E71" s="482">
        <v>20</v>
      </c>
      <c r="F71" s="485"/>
      <c r="G71" s="486"/>
    </row>
    <row r="72" spans="1:7" x14ac:dyDescent="0.3">
      <c r="A72" s="260"/>
      <c r="B72" s="260"/>
      <c r="C72" s="488"/>
      <c r="D72" s="84"/>
      <c r="E72" s="482"/>
      <c r="F72" s="485"/>
      <c r="G72" s="187"/>
    </row>
    <row r="73" spans="1:7" x14ac:dyDescent="0.3">
      <c r="A73" s="260" t="s">
        <v>800</v>
      </c>
      <c r="B73" s="260"/>
      <c r="C73" s="355" t="s">
        <v>783</v>
      </c>
      <c r="D73" s="84" t="s">
        <v>8</v>
      </c>
      <c r="E73" s="482">
        <v>150</v>
      </c>
      <c r="F73" s="485"/>
      <c r="G73" s="486"/>
    </row>
    <row r="74" spans="1:7" x14ac:dyDescent="0.3">
      <c r="A74" s="260"/>
      <c r="B74" s="260"/>
      <c r="C74" s="355"/>
      <c r="D74" s="84"/>
      <c r="E74" s="482"/>
      <c r="F74" s="485"/>
      <c r="G74" s="187"/>
    </row>
    <row r="75" spans="1:7" x14ac:dyDescent="0.3">
      <c r="A75" s="260" t="s">
        <v>801</v>
      </c>
      <c r="B75" s="260"/>
      <c r="C75" s="355" t="s">
        <v>785</v>
      </c>
      <c r="D75" s="84" t="s">
        <v>416</v>
      </c>
      <c r="E75" s="482">
        <v>40</v>
      </c>
      <c r="F75" s="485"/>
      <c r="G75" s="486"/>
    </row>
    <row r="76" spans="1:7" x14ac:dyDescent="0.3">
      <c r="A76" s="260"/>
      <c r="B76" s="260"/>
      <c r="C76" s="355"/>
      <c r="D76" s="84"/>
      <c r="E76" s="482"/>
      <c r="F76" s="485"/>
      <c r="G76" s="187"/>
    </row>
    <row r="77" spans="1:7" x14ac:dyDescent="0.3">
      <c r="A77" s="260" t="s">
        <v>802</v>
      </c>
      <c r="B77" s="260"/>
      <c r="C77" s="355" t="s">
        <v>787</v>
      </c>
      <c r="D77" s="84" t="s">
        <v>416</v>
      </c>
      <c r="E77" s="482">
        <f>E75</f>
        <v>40</v>
      </c>
      <c r="F77" s="485"/>
      <c r="G77" s="486"/>
    </row>
    <row r="78" spans="1:7" x14ac:dyDescent="0.3">
      <c r="A78" s="260"/>
      <c r="B78" s="260"/>
      <c r="C78" s="355"/>
      <c r="D78" s="84"/>
      <c r="E78" s="482"/>
      <c r="F78" s="485"/>
      <c r="G78" s="187"/>
    </row>
    <row r="79" spans="1:7" x14ac:dyDescent="0.3">
      <c r="A79" s="260" t="s">
        <v>803</v>
      </c>
      <c r="B79" s="206" t="s">
        <v>804</v>
      </c>
      <c r="C79" s="355" t="s">
        <v>805</v>
      </c>
      <c r="D79" s="84" t="s">
        <v>416</v>
      </c>
      <c r="E79" s="482">
        <v>12300</v>
      </c>
      <c r="F79" s="485"/>
      <c r="G79" s="486"/>
    </row>
    <row r="80" spans="1:7" x14ac:dyDescent="0.3">
      <c r="A80" s="260"/>
      <c r="B80" s="260"/>
      <c r="C80" s="355"/>
      <c r="D80" s="84"/>
      <c r="E80" s="482"/>
      <c r="F80" s="485"/>
      <c r="G80" s="187"/>
    </row>
    <row r="81" spans="1:7" x14ac:dyDescent="0.3">
      <c r="A81" s="260" t="s">
        <v>806</v>
      </c>
      <c r="B81" s="260"/>
      <c r="C81" s="355" t="s">
        <v>807</v>
      </c>
      <c r="D81" s="84" t="s">
        <v>416</v>
      </c>
      <c r="E81" s="482">
        <v>40</v>
      </c>
      <c r="F81" s="485"/>
      <c r="G81" s="486"/>
    </row>
    <row r="82" spans="1:7" x14ac:dyDescent="0.3">
      <c r="A82" s="260"/>
      <c r="B82" s="260"/>
      <c r="C82" s="487"/>
      <c r="D82" s="482"/>
      <c r="E82" s="482"/>
      <c r="F82" s="485"/>
      <c r="G82" s="187"/>
    </row>
    <row r="83" spans="1:7" x14ac:dyDescent="0.3">
      <c r="A83" s="260"/>
      <c r="B83" s="260"/>
      <c r="C83" s="480" t="s">
        <v>808</v>
      </c>
      <c r="D83" s="482"/>
      <c r="E83" s="482"/>
      <c r="F83" s="485"/>
      <c r="G83" s="187"/>
    </row>
    <row r="84" spans="1:7" x14ac:dyDescent="0.3">
      <c r="A84" s="260"/>
      <c r="B84" s="260"/>
      <c r="C84" s="480"/>
      <c r="D84" s="482"/>
      <c r="E84" s="482"/>
      <c r="F84" s="485"/>
      <c r="G84" s="187"/>
    </row>
    <row r="85" spans="1:7" x14ac:dyDescent="0.3">
      <c r="A85" s="260" t="s">
        <v>809</v>
      </c>
      <c r="B85" s="260"/>
      <c r="C85" s="487" t="s">
        <v>810</v>
      </c>
      <c r="D85" s="84" t="s">
        <v>8</v>
      </c>
      <c r="E85" s="482">
        <v>400</v>
      </c>
      <c r="F85" s="485"/>
      <c r="G85" s="486"/>
    </row>
    <row r="86" spans="1:7" x14ac:dyDescent="0.3">
      <c r="A86" s="260"/>
      <c r="B86" s="260"/>
      <c r="C86" s="487"/>
      <c r="D86" s="84"/>
      <c r="E86" s="482"/>
      <c r="F86" s="485"/>
      <c r="G86" s="187"/>
    </row>
    <row r="87" spans="1:7" x14ac:dyDescent="0.3">
      <c r="A87" s="260" t="s">
        <v>811</v>
      </c>
      <c r="B87" s="260"/>
      <c r="C87" s="487" t="s">
        <v>812</v>
      </c>
      <c r="D87" s="84" t="s">
        <v>416</v>
      </c>
      <c r="E87" s="482">
        <v>40</v>
      </c>
      <c r="F87" s="485"/>
      <c r="G87" s="486"/>
    </row>
    <row r="88" spans="1:7" x14ac:dyDescent="0.3">
      <c r="A88" s="260"/>
      <c r="B88" s="260"/>
      <c r="C88" s="487"/>
      <c r="D88" s="84"/>
      <c r="E88" s="482"/>
      <c r="F88" s="485"/>
      <c r="G88" s="187"/>
    </row>
    <row r="89" spans="1:7" x14ac:dyDescent="0.3">
      <c r="A89" s="260" t="s">
        <v>813</v>
      </c>
      <c r="B89" s="260"/>
      <c r="C89" s="487" t="s">
        <v>814</v>
      </c>
      <c r="D89" s="84" t="s">
        <v>416</v>
      </c>
      <c r="E89" s="482">
        <f>E87/2</f>
        <v>20</v>
      </c>
      <c r="F89" s="485"/>
      <c r="G89" s="486"/>
    </row>
    <row r="90" spans="1:7" x14ac:dyDescent="0.3">
      <c r="A90" s="260"/>
      <c r="B90" s="260"/>
      <c r="C90" s="487"/>
      <c r="D90" s="84"/>
      <c r="E90" s="482"/>
      <c r="F90" s="485"/>
      <c r="G90" s="187"/>
    </row>
    <row r="91" spans="1:7" x14ac:dyDescent="0.3">
      <c r="A91" s="260" t="s">
        <v>815</v>
      </c>
      <c r="B91" s="260"/>
      <c r="C91" s="488" t="s">
        <v>816</v>
      </c>
      <c r="D91" s="84" t="s">
        <v>416</v>
      </c>
      <c r="E91" s="482">
        <f>E89</f>
        <v>20</v>
      </c>
      <c r="F91" s="485"/>
      <c r="G91" s="486"/>
    </row>
    <row r="92" spans="1:7" x14ac:dyDescent="0.3">
      <c r="A92" s="260"/>
      <c r="B92" s="260"/>
      <c r="C92" s="488"/>
      <c r="D92" s="84"/>
      <c r="E92" s="482"/>
      <c r="F92" s="485"/>
      <c r="G92" s="187"/>
    </row>
    <row r="93" spans="1:7" x14ac:dyDescent="0.3">
      <c r="A93" s="260" t="s">
        <v>817</v>
      </c>
      <c r="B93" s="260"/>
      <c r="C93" s="487" t="s">
        <v>818</v>
      </c>
      <c r="D93" s="84" t="s">
        <v>8</v>
      </c>
      <c r="E93" s="482">
        <f>(SUM(E12:E14)*1)</f>
        <v>24</v>
      </c>
      <c r="F93" s="485"/>
      <c r="G93" s="486"/>
    </row>
    <row r="94" spans="1:7" x14ac:dyDescent="0.3">
      <c r="A94" s="260"/>
      <c r="B94" s="260"/>
      <c r="C94" s="487"/>
      <c r="D94" s="84"/>
      <c r="E94" s="482"/>
      <c r="F94" s="493"/>
      <c r="G94" s="187"/>
    </row>
    <row r="95" spans="1:7" x14ac:dyDescent="0.3">
      <c r="A95" s="260" t="s">
        <v>819</v>
      </c>
      <c r="B95" s="206" t="s">
        <v>820</v>
      </c>
      <c r="C95" s="494" t="s">
        <v>821</v>
      </c>
      <c r="D95" s="482" t="s">
        <v>822</v>
      </c>
      <c r="E95" s="482">
        <v>320</v>
      </c>
      <c r="F95" s="495"/>
      <c r="G95" s="486"/>
    </row>
    <row r="96" spans="1:7" x14ac:dyDescent="0.3">
      <c r="A96" s="260"/>
      <c r="B96" s="260"/>
      <c r="C96" s="494"/>
      <c r="D96" s="496"/>
      <c r="E96" s="482"/>
      <c r="F96" s="495"/>
      <c r="G96" s="187"/>
    </row>
    <row r="97" spans="1:7" x14ac:dyDescent="0.3">
      <c r="A97" s="260">
        <v>8.1999999999999993</v>
      </c>
      <c r="B97" s="260" t="s">
        <v>823</v>
      </c>
      <c r="C97" s="480" t="s">
        <v>824</v>
      </c>
      <c r="D97" s="496"/>
      <c r="E97" s="482"/>
      <c r="F97" s="495"/>
      <c r="G97" s="187"/>
    </row>
    <row r="98" spans="1:7" x14ac:dyDescent="0.3">
      <c r="A98" s="260"/>
      <c r="B98" s="260"/>
      <c r="C98" s="494"/>
      <c r="D98" s="496"/>
      <c r="E98" s="482"/>
      <c r="F98" s="495"/>
      <c r="G98" s="187"/>
    </row>
    <row r="99" spans="1:7" x14ac:dyDescent="0.3">
      <c r="A99" s="260"/>
      <c r="B99" s="260" t="s">
        <v>825</v>
      </c>
      <c r="C99" s="480" t="s">
        <v>826</v>
      </c>
      <c r="D99" s="145"/>
      <c r="E99" s="161"/>
      <c r="F99" s="497"/>
      <c r="G99" s="187"/>
    </row>
    <row r="100" spans="1:7" x14ac:dyDescent="0.3">
      <c r="A100" s="260"/>
      <c r="B100" s="260"/>
      <c r="C100" s="286"/>
      <c r="D100" s="145"/>
      <c r="E100" s="161"/>
      <c r="F100" s="478"/>
      <c r="G100" s="187"/>
    </row>
    <row r="101" spans="1:7" ht="41.4" x14ac:dyDescent="0.3">
      <c r="A101" s="260"/>
      <c r="B101" s="260"/>
      <c r="C101" s="498" t="s">
        <v>827</v>
      </c>
      <c r="D101" s="145"/>
      <c r="E101" s="161"/>
      <c r="F101" s="478"/>
      <c r="G101" s="187"/>
    </row>
    <row r="102" spans="1:7" x14ac:dyDescent="0.3">
      <c r="A102" s="260"/>
      <c r="B102" s="260"/>
      <c r="C102" s="206"/>
      <c r="D102" s="145"/>
      <c r="E102" s="161"/>
      <c r="F102" s="478"/>
      <c r="G102" s="187"/>
    </row>
    <row r="103" spans="1:7" ht="27.6" x14ac:dyDescent="0.3">
      <c r="A103" s="260" t="s">
        <v>245</v>
      </c>
      <c r="B103" s="260"/>
      <c r="C103" s="281" t="s">
        <v>828</v>
      </c>
      <c r="D103" s="145" t="s">
        <v>252</v>
      </c>
      <c r="E103" s="161">
        <v>57</v>
      </c>
      <c r="F103" s="478"/>
      <c r="G103" s="499"/>
    </row>
    <row r="104" spans="1:7" x14ac:dyDescent="0.3">
      <c r="A104" s="260"/>
      <c r="B104" s="260"/>
      <c r="C104" s="206"/>
      <c r="D104" s="145"/>
      <c r="E104" s="161"/>
      <c r="F104" s="500"/>
      <c r="G104" s="187"/>
    </row>
    <row r="105" spans="1:7" ht="27.6" x14ac:dyDescent="0.3">
      <c r="A105" s="260"/>
      <c r="B105" s="260"/>
      <c r="C105" s="281" t="s">
        <v>829</v>
      </c>
      <c r="D105" s="145"/>
      <c r="E105" s="161">
        <v>32</v>
      </c>
      <c r="F105" s="500"/>
      <c r="G105" s="187"/>
    </row>
    <row r="106" spans="1:7" x14ac:dyDescent="0.3">
      <c r="A106" s="260"/>
      <c r="B106" s="260"/>
      <c r="C106" s="206"/>
      <c r="D106" s="145"/>
      <c r="E106" s="161"/>
      <c r="F106" s="500"/>
      <c r="G106" s="187"/>
    </row>
    <row r="107" spans="1:7" x14ac:dyDescent="0.3">
      <c r="A107" s="260"/>
      <c r="B107" s="260" t="s">
        <v>830</v>
      </c>
      <c r="C107" s="480" t="s">
        <v>831</v>
      </c>
      <c r="D107" s="145"/>
      <c r="E107" s="161"/>
      <c r="F107" s="478"/>
      <c r="G107" s="187"/>
    </row>
    <row r="108" spans="1:7" x14ac:dyDescent="0.3">
      <c r="A108" s="260"/>
      <c r="B108" s="260"/>
      <c r="C108" s="501"/>
      <c r="D108" s="145"/>
      <c r="E108" s="161"/>
      <c r="F108" s="478"/>
      <c r="G108" s="187"/>
    </row>
    <row r="109" spans="1:7" ht="55.2" x14ac:dyDescent="0.3">
      <c r="A109" s="260"/>
      <c r="B109" s="260"/>
      <c r="C109" s="498" t="s">
        <v>832</v>
      </c>
      <c r="D109" s="145"/>
      <c r="E109" s="161"/>
      <c r="F109" s="478"/>
      <c r="G109" s="187"/>
    </row>
    <row r="110" spans="1:7" x14ac:dyDescent="0.3">
      <c r="A110" s="260"/>
      <c r="B110" s="260"/>
      <c r="C110" s="206"/>
      <c r="D110" s="145"/>
      <c r="E110" s="161"/>
      <c r="F110" s="478"/>
      <c r="G110" s="187"/>
    </row>
    <row r="111" spans="1:7" x14ac:dyDescent="0.3">
      <c r="A111" s="260" t="s">
        <v>249</v>
      </c>
      <c r="B111" s="260" t="s">
        <v>830</v>
      </c>
      <c r="C111" s="502" t="s">
        <v>833</v>
      </c>
      <c r="D111" s="84" t="s">
        <v>8</v>
      </c>
      <c r="E111" s="503">
        <v>1800</v>
      </c>
      <c r="F111" s="504"/>
      <c r="G111" s="257"/>
    </row>
    <row r="112" spans="1:7" x14ac:dyDescent="0.3">
      <c r="A112" s="260"/>
      <c r="B112" s="260"/>
      <c r="C112" s="502"/>
      <c r="D112" s="84"/>
      <c r="E112" s="503"/>
      <c r="F112" s="504"/>
      <c r="G112" s="503"/>
    </row>
    <row r="113" spans="1:7" x14ac:dyDescent="0.3">
      <c r="A113" s="260" t="s">
        <v>413</v>
      </c>
      <c r="B113" s="260" t="s">
        <v>830</v>
      </c>
      <c r="C113" s="502" t="s">
        <v>834</v>
      </c>
      <c r="D113" s="84" t="s">
        <v>8</v>
      </c>
      <c r="E113" s="503">
        <v>1800</v>
      </c>
      <c r="F113" s="504"/>
      <c r="G113" s="257"/>
    </row>
    <row r="114" spans="1:7" x14ac:dyDescent="0.3">
      <c r="A114" s="260"/>
      <c r="B114" s="260"/>
      <c r="C114" s="502"/>
      <c r="D114" s="84"/>
      <c r="E114" s="503"/>
      <c r="F114" s="504"/>
      <c r="G114" s="503"/>
    </row>
    <row r="115" spans="1:7" x14ac:dyDescent="0.3">
      <c r="A115" s="260" t="s">
        <v>835</v>
      </c>
      <c r="B115" s="260" t="s">
        <v>830</v>
      </c>
      <c r="C115" s="502" t="s">
        <v>836</v>
      </c>
      <c r="D115" s="84" t="s">
        <v>416</v>
      </c>
      <c r="E115" s="503">
        <v>2</v>
      </c>
      <c r="F115" s="505"/>
      <c r="G115" s="257"/>
    </row>
    <row r="116" spans="1:7" x14ac:dyDescent="0.3">
      <c r="A116" s="198" t="s">
        <v>295</v>
      </c>
      <c r="B116" s="199"/>
      <c r="C116" s="199"/>
      <c r="D116" s="200"/>
      <c r="E116" s="200"/>
      <c r="F116" s="201"/>
      <c r="G116" s="491"/>
    </row>
    <row r="117" spans="1:7" x14ac:dyDescent="0.3">
      <c r="A117" s="203"/>
      <c r="B117" s="203"/>
      <c r="C117" s="203"/>
      <c r="D117" s="143"/>
      <c r="E117" s="143"/>
      <c r="F117" s="204"/>
      <c r="G117" s="329"/>
    </row>
    <row r="118" spans="1:7" x14ac:dyDescent="0.3">
      <c r="A118" s="329"/>
      <c r="B118" s="204"/>
      <c r="C118" s="147"/>
      <c r="D118" s="147"/>
      <c r="E118" s="147"/>
      <c r="F118" s="147"/>
      <c r="G118" s="330" t="str">
        <f>G1</f>
        <v>CONTRACT NUMBER: JW14455</v>
      </c>
    </row>
    <row r="119" spans="1:7" x14ac:dyDescent="0.3">
      <c r="A119" s="329"/>
      <c r="B119" s="204"/>
      <c r="C119" s="330"/>
      <c r="D119" s="330"/>
      <c r="E119" s="330"/>
      <c r="F119" s="330"/>
      <c r="G119" s="330" t="str">
        <f>G2</f>
        <v>DIEPSLOOT SEWAGE AQUEDUCT:  BILL No 1 (BRIDGE 1)</v>
      </c>
    </row>
    <row r="120" spans="1:7" x14ac:dyDescent="0.3">
      <c r="A120" s="329"/>
      <c r="B120" s="204"/>
      <c r="C120" s="331"/>
      <c r="D120" s="331"/>
      <c r="E120" s="331"/>
      <c r="F120" s="331"/>
      <c r="G120" s="331" t="str">
        <f>G3</f>
        <v>SECTION 8: ELECTRICAL AND SECURITY</v>
      </c>
    </row>
    <row r="121" spans="1:7" x14ac:dyDescent="0.3">
      <c r="A121" s="149" t="s">
        <v>24</v>
      </c>
      <c r="B121" s="149" t="s">
        <v>0</v>
      </c>
      <c r="C121" s="149" t="s">
        <v>9</v>
      </c>
      <c r="D121" s="150" t="s">
        <v>1</v>
      </c>
      <c r="E121" s="151" t="s">
        <v>2</v>
      </c>
      <c r="F121" s="152" t="s">
        <v>25</v>
      </c>
      <c r="G121" s="474" t="s">
        <v>183</v>
      </c>
    </row>
    <row r="122" spans="1:7" x14ac:dyDescent="0.3">
      <c r="A122" s="154" t="s">
        <v>3</v>
      </c>
      <c r="B122" s="154" t="s">
        <v>184</v>
      </c>
      <c r="C122" s="154"/>
      <c r="D122" s="155"/>
      <c r="E122" s="156"/>
      <c r="F122" s="157"/>
      <c r="G122" s="158"/>
    </row>
    <row r="123" spans="1:7" x14ac:dyDescent="0.3">
      <c r="A123" s="339" t="s">
        <v>296</v>
      </c>
      <c r="B123" s="340"/>
      <c r="C123" s="340"/>
      <c r="D123" s="340"/>
      <c r="E123" s="340"/>
      <c r="F123" s="413"/>
      <c r="G123" s="492"/>
    </row>
    <row r="124" spans="1:7" x14ac:dyDescent="0.3">
      <c r="A124" s="506"/>
      <c r="B124" s="507"/>
      <c r="C124" s="506"/>
      <c r="D124" s="508"/>
      <c r="E124" s="509"/>
      <c r="F124" s="510"/>
      <c r="G124" s="187"/>
    </row>
    <row r="125" spans="1:7" x14ac:dyDescent="0.3">
      <c r="A125" s="260" t="s">
        <v>837</v>
      </c>
      <c r="B125" s="260" t="s">
        <v>830</v>
      </c>
      <c r="C125" s="502" t="s">
        <v>838</v>
      </c>
      <c r="D125" s="84" t="s">
        <v>416</v>
      </c>
      <c r="E125" s="503">
        <v>2</v>
      </c>
      <c r="F125" s="212"/>
      <c r="G125" s="187"/>
    </row>
    <row r="126" spans="1:7" x14ac:dyDescent="0.3">
      <c r="A126" s="260"/>
      <c r="B126" s="260"/>
      <c r="C126" s="206"/>
      <c r="D126" s="145"/>
      <c r="E126" s="161"/>
      <c r="F126" s="212"/>
      <c r="G126" s="187"/>
    </row>
    <row r="127" spans="1:7" x14ac:dyDescent="0.3">
      <c r="A127" s="260"/>
      <c r="B127" s="260" t="s">
        <v>839</v>
      </c>
      <c r="C127" s="480" t="s">
        <v>840</v>
      </c>
      <c r="D127" s="511"/>
      <c r="E127" s="511"/>
      <c r="F127" s="212"/>
      <c r="G127" s="187"/>
    </row>
    <row r="128" spans="1:7" x14ac:dyDescent="0.3">
      <c r="A128" s="260"/>
      <c r="B128" s="260"/>
      <c r="C128" s="512"/>
      <c r="D128" s="513"/>
      <c r="E128" s="511"/>
      <c r="F128" s="212"/>
      <c r="G128" s="187"/>
    </row>
    <row r="129" spans="1:7" ht="41.4" x14ac:dyDescent="0.3">
      <c r="A129" s="260"/>
      <c r="B129" s="260"/>
      <c r="C129" s="498" t="s">
        <v>841</v>
      </c>
      <c r="D129" s="514"/>
      <c r="E129" s="503"/>
      <c r="F129" s="212"/>
      <c r="G129" s="187"/>
    </row>
    <row r="130" spans="1:7" x14ac:dyDescent="0.3">
      <c r="A130" s="242"/>
      <c r="B130" s="242"/>
      <c r="C130" s="210"/>
      <c r="D130" s="204"/>
      <c r="E130" s="175"/>
      <c r="F130" s="212"/>
      <c r="G130" s="187"/>
    </row>
    <row r="131" spans="1:7" ht="27.6" x14ac:dyDescent="0.3">
      <c r="A131" s="260" t="s">
        <v>842</v>
      </c>
      <c r="B131" s="260" t="s">
        <v>843</v>
      </c>
      <c r="C131" s="515" t="s">
        <v>844</v>
      </c>
      <c r="D131" s="385" t="s">
        <v>8</v>
      </c>
      <c r="E131" s="503">
        <v>500</v>
      </c>
      <c r="F131" s="505"/>
      <c r="G131" s="503"/>
    </row>
    <row r="132" spans="1:7" x14ac:dyDescent="0.3">
      <c r="A132" s="252"/>
      <c r="B132" s="252"/>
      <c r="C132" s="515"/>
      <c r="D132" s="385"/>
      <c r="E132" s="503"/>
      <c r="F132" s="516"/>
      <c r="G132" s="503"/>
    </row>
    <row r="133" spans="1:7" ht="27.6" x14ac:dyDescent="0.3">
      <c r="A133" s="252" t="s">
        <v>845</v>
      </c>
      <c r="B133" s="260" t="s">
        <v>843</v>
      </c>
      <c r="C133" s="515" t="s">
        <v>846</v>
      </c>
      <c r="D133" s="385" t="s">
        <v>8</v>
      </c>
      <c r="E133" s="503">
        <v>500</v>
      </c>
      <c r="F133" s="505"/>
      <c r="G133" s="503"/>
    </row>
    <row r="134" spans="1:7" x14ac:dyDescent="0.3">
      <c r="A134" s="210"/>
      <c r="B134" s="210"/>
      <c r="C134" s="210"/>
      <c r="D134" s="212"/>
      <c r="E134" s="212"/>
      <c r="F134" s="212"/>
      <c r="G134" s="187"/>
    </row>
    <row r="135" spans="1:7" x14ac:dyDescent="0.3">
      <c r="A135" s="252"/>
      <c r="B135" s="260" t="s">
        <v>847</v>
      </c>
      <c r="C135" s="517" t="s">
        <v>848</v>
      </c>
      <c r="D135" s="288"/>
      <c r="E135" s="238"/>
      <c r="F135" s="518"/>
      <c r="G135" s="187"/>
    </row>
    <row r="136" spans="1:7" x14ac:dyDescent="0.3">
      <c r="A136" s="252"/>
      <c r="B136" s="260"/>
      <c r="C136" s="517"/>
      <c r="D136" s="288"/>
      <c r="E136" s="238"/>
      <c r="F136" s="518"/>
      <c r="G136" s="187"/>
    </row>
    <row r="137" spans="1:7" ht="55.2" x14ac:dyDescent="0.3">
      <c r="A137" s="252"/>
      <c r="B137" s="260"/>
      <c r="C137" s="498" t="s">
        <v>849</v>
      </c>
      <c r="D137" s="288"/>
      <c r="E137" s="238"/>
      <c r="F137" s="518"/>
      <c r="G137" s="213"/>
    </row>
    <row r="138" spans="1:7" x14ac:dyDescent="0.3">
      <c r="A138" s="252"/>
      <c r="B138" s="252"/>
      <c r="C138" s="498"/>
      <c r="D138" s="288"/>
      <c r="E138" s="238"/>
      <c r="F138" s="518"/>
      <c r="G138" s="213"/>
    </row>
    <row r="139" spans="1:7" ht="16.2" x14ac:dyDescent="0.3">
      <c r="A139" s="252" t="s">
        <v>271</v>
      </c>
      <c r="B139" s="260" t="s">
        <v>850</v>
      </c>
      <c r="C139" s="519" t="s">
        <v>851</v>
      </c>
      <c r="D139" s="520" t="s">
        <v>852</v>
      </c>
      <c r="E139" s="521">
        <v>100</v>
      </c>
      <c r="F139" s="516"/>
      <c r="G139" s="521"/>
    </row>
    <row r="140" spans="1:7" x14ac:dyDescent="0.3">
      <c r="A140" s="252"/>
      <c r="B140" s="252"/>
      <c r="C140" s="519"/>
      <c r="D140" s="520"/>
      <c r="E140" s="521"/>
      <c r="F140" s="516"/>
      <c r="G140" s="521"/>
    </row>
    <row r="141" spans="1:7" ht="16.2" x14ac:dyDescent="0.3">
      <c r="A141" s="252" t="s">
        <v>274</v>
      </c>
      <c r="B141" s="260" t="s">
        <v>850</v>
      </c>
      <c r="C141" s="522" t="s">
        <v>853</v>
      </c>
      <c r="D141" s="520" t="s">
        <v>852</v>
      </c>
      <c r="E141" s="521">
        <v>50</v>
      </c>
      <c r="F141" s="516"/>
      <c r="G141" s="521"/>
    </row>
    <row r="142" spans="1:7" x14ac:dyDescent="0.3">
      <c r="A142" s="252"/>
      <c r="B142" s="252"/>
      <c r="C142" s="519"/>
      <c r="D142" s="520"/>
      <c r="E142" s="521"/>
      <c r="F142" s="516"/>
      <c r="G142" s="521"/>
    </row>
    <row r="143" spans="1:7" x14ac:dyDescent="0.3">
      <c r="A143" s="252" t="s">
        <v>264</v>
      </c>
      <c r="B143" s="260" t="s">
        <v>850</v>
      </c>
      <c r="C143" s="522" t="s">
        <v>854</v>
      </c>
      <c r="D143" s="520" t="s">
        <v>855</v>
      </c>
      <c r="E143" s="521">
        <v>150</v>
      </c>
      <c r="F143" s="516"/>
      <c r="G143" s="521"/>
    </row>
    <row r="144" spans="1:7" x14ac:dyDescent="0.3">
      <c r="A144" s="252"/>
      <c r="B144" s="252"/>
      <c r="C144" s="522"/>
      <c r="D144" s="520"/>
      <c r="E144" s="521"/>
      <c r="F144" s="516"/>
      <c r="G144" s="521"/>
    </row>
    <row r="145" spans="1:7" x14ac:dyDescent="0.3">
      <c r="A145" s="206" t="s">
        <v>377</v>
      </c>
      <c r="B145" s="260" t="s">
        <v>850</v>
      </c>
      <c r="C145" s="523" t="s">
        <v>856</v>
      </c>
      <c r="D145" s="524" t="s">
        <v>8</v>
      </c>
      <c r="E145" s="238">
        <v>500</v>
      </c>
      <c r="F145" s="516"/>
      <c r="G145" s="521"/>
    </row>
    <row r="146" spans="1:7" x14ac:dyDescent="0.3">
      <c r="A146" s="206"/>
      <c r="B146" s="206"/>
      <c r="C146" s="523"/>
      <c r="D146" s="524"/>
      <c r="E146" s="238"/>
      <c r="F146" s="516"/>
      <c r="G146" s="166"/>
    </row>
    <row r="147" spans="1:7" x14ac:dyDescent="0.3">
      <c r="A147" s="206"/>
      <c r="B147" s="206"/>
      <c r="C147" s="525" t="s">
        <v>857</v>
      </c>
      <c r="D147" s="288"/>
      <c r="E147" s="238"/>
      <c r="F147" s="518"/>
      <c r="G147" s="166"/>
    </row>
    <row r="148" spans="1:7" x14ac:dyDescent="0.3">
      <c r="A148" s="206"/>
      <c r="B148" s="206"/>
      <c r="C148" s="502"/>
      <c r="D148" s="288"/>
      <c r="E148" s="238"/>
      <c r="F148" s="518"/>
      <c r="G148" s="166"/>
    </row>
    <row r="149" spans="1:7" ht="27.6" x14ac:dyDescent="0.3">
      <c r="A149" s="206" t="s">
        <v>858</v>
      </c>
      <c r="B149" s="252"/>
      <c r="C149" s="515" t="s">
        <v>859</v>
      </c>
      <c r="D149" s="288" t="s">
        <v>416</v>
      </c>
      <c r="E149" s="238">
        <v>22</v>
      </c>
      <c r="F149" s="516"/>
      <c r="G149" s="238"/>
    </row>
    <row r="150" spans="1:7" x14ac:dyDescent="0.3">
      <c r="A150" s="206"/>
      <c r="B150" s="206"/>
      <c r="C150" s="515"/>
      <c r="D150" s="288"/>
      <c r="E150" s="238"/>
      <c r="F150" s="516"/>
      <c r="G150" s="166"/>
    </row>
    <row r="151" spans="1:7" x14ac:dyDescent="0.3">
      <c r="A151" s="277">
        <v>8.3000000000000007</v>
      </c>
      <c r="B151" s="252" t="s">
        <v>860</v>
      </c>
      <c r="C151" s="526" t="s">
        <v>861</v>
      </c>
      <c r="D151" s="527"/>
      <c r="E151" s="527"/>
      <c r="F151" s="528"/>
      <c r="G151" s="529"/>
    </row>
    <row r="152" spans="1:7" x14ac:dyDescent="0.3">
      <c r="A152" s="252"/>
      <c r="B152" s="252"/>
      <c r="C152" s="526"/>
      <c r="D152" s="527"/>
      <c r="E152" s="527"/>
      <c r="F152" s="528"/>
      <c r="G152" s="529"/>
    </row>
    <row r="153" spans="1:7" ht="55.2" x14ac:dyDescent="0.3">
      <c r="A153" s="252"/>
      <c r="B153" s="252"/>
      <c r="C153" s="502" t="s">
        <v>862</v>
      </c>
      <c r="D153" s="527"/>
      <c r="E153" s="527"/>
      <c r="F153" s="528"/>
      <c r="G153" s="529"/>
    </row>
    <row r="154" spans="1:7" x14ac:dyDescent="0.3">
      <c r="A154" s="252" t="s">
        <v>4</v>
      </c>
      <c r="B154" s="88" t="s">
        <v>863</v>
      </c>
      <c r="C154" s="502" t="s">
        <v>864</v>
      </c>
      <c r="D154" s="530" t="s">
        <v>252</v>
      </c>
      <c r="E154" s="521">
        <v>1</v>
      </c>
      <c r="F154" s="530"/>
      <c r="G154" s="521"/>
    </row>
    <row r="155" spans="1:7" x14ac:dyDescent="0.3">
      <c r="A155" s="252"/>
      <c r="B155" s="252"/>
      <c r="C155" s="531"/>
      <c r="D155" s="530"/>
      <c r="E155" s="238"/>
      <c r="F155" s="530"/>
      <c r="G155" s="529"/>
    </row>
    <row r="156" spans="1:7" x14ac:dyDescent="0.3">
      <c r="A156" s="252"/>
      <c r="B156" s="252"/>
      <c r="C156" s="526" t="s">
        <v>865</v>
      </c>
      <c r="D156" s="530"/>
      <c r="E156" s="238"/>
      <c r="F156" s="530"/>
      <c r="G156" s="529"/>
    </row>
    <row r="157" spans="1:7" x14ac:dyDescent="0.3">
      <c r="A157" s="252"/>
      <c r="B157" s="252"/>
      <c r="C157" s="526"/>
      <c r="D157" s="530"/>
      <c r="E157" s="238"/>
      <c r="F157" s="530"/>
      <c r="G157" s="529"/>
    </row>
    <row r="158" spans="1:7" ht="96.6" x14ac:dyDescent="0.3">
      <c r="A158" s="252"/>
      <c r="B158" s="252"/>
      <c r="C158" s="532" t="s">
        <v>866</v>
      </c>
      <c r="D158" s="530"/>
      <c r="E158" s="238"/>
      <c r="F158" s="530"/>
      <c r="G158" s="529"/>
    </row>
    <row r="159" spans="1:7" ht="28.2" x14ac:dyDescent="0.3">
      <c r="A159" s="252" t="s">
        <v>297</v>
      </c>
      <c r="B159" s="88" t="s">
        <v>867</v>
      </c>
      <c r="C159" s="531" t="s">
        <v>868</v>
      </c>
      <c r="D159" s="530" t="s">
        <v>252</v>
      </c>
      <c r="E159" s="238">
        <v>3</v>
      </c>
      <c r="F159" s="530"/>
      <c r="G159" s="521"/>
    </row>
    <row r="160" spans="1:7" x14ac:dyDescent="0.3">
      <c r="A160" s="252"/>
      <c r="B160" s="252"/>
      <c r="C160" s="531"/>
      <c r="D160" s="530"/>
      <c r="E160" s="238"/>
      <c r="F160" s="530"/>
      <c r="G160" s="238"/>
    </row>
    <row r="161" spans="1:7" x14ac:dyDescent="0.3">
      <c r="A161" s="252"/>
      <c r="B161" s="252"/>
      <c r="C161" s="526"/>
      <c r="D161" s="530"/>
      <c r="E161" s="238"/>
      <c r="F161" s="530"/>
      <c r="G161" s="238"/>
    </row>
    <row r="162" spans="1:7" x14ac:dyDescent="0.3">
      <c r="A162" s="252"/>
      <c r="B162" s="408"/>
      <c r="C162" s="533"/>
      <c r="D162" s="530"/>
      <c r="E162" s="530"/>
      <c r="F162" s="530"/>
      <c r="G162" s="529"/>
    </row>
    <row r="163" spans="1:7" x14ac:dyDescent="0.3">
      <c r="A163" s="252"/>
      <c r="B163" s="260"/>
      <c r="C163" s="533"/>
      <c r="D163" s="530"/>
      <c r="E163" s="238"/>
      <c r="F163" s="530"/>
      <c r="G163" s="529"/>
    </row>
    <row r="164" spans="1:7" x14ac:dyDescent="0.3">
      <c r="A164" s="534"/>
      <c r="B164" s="535"/>
      <c r="C164" s="536"/>
      <c r="D164" s="537"/>
      <c r="E164" s="537"/>
      <c r="F164" s="537"/>
      <c r="G164" s="538"/>
    </row>
    <row r="165" spans="1:7" x14ac:dyDescent="0.3">
      <c r="A165" s="198" t="s">
        <v>295</v>
      </c>
      <c r="B165" s="199"/>
      <c r="C165" s="199"/>
      <c r="D165" s="200"/>
      <c r="E165" s="200"/>
      <c r="F165" s="229"/>
      <c r="G165" s="491"/>
    </row>
    <row r="166" spans="1:7" x14ac:dyDescent="0.3">
      <c r="A166" s="203"/>
      <c r="B166" s="203"/>
      <c r="C166" s="203"/>
      <c r="D166" s="143"/>
      <c r="E166" s="143"/>
      <c r="F166" s="204"/>
      <c r="G166" s="539"/>
    </row>
    <row r="167" spans="1:7" x14ac:dyDescent="0.3">
      <c r="A167" s="329"/>
      <c r="B167" s="204"/>
      <c r="C167" s="147"/>
      <c r="D167" s="147"/>
      <c r="E167" s="147"/>
      <c r="F167" s="147"/>
      <c r="G167" s="330" t="str">
        <f>G1</f>
        <v>CONTRACT NUMBER: JW14455</v>
      </c>
    </row>
    <row r="168" spans="1:7" x14ac:dyDescent="0.3">
      <c r="A168" s="329"/>
      <c r="B168" s="204"/>
      <c r="C168" s="330"/>
      <c r="D168" s="330"/>
      <c r="E168" s="330"/>
      <c r="F168" s="330"/>
      <c r="G168" s="330" t="str">
        <f>G2</f>
        <v>DIEPSLOOT SEWAGE AQUEDUCT:  BILL No 1 (BRIDGE 1)</v>
      </c>
    </row>
    <row r="169" spans="1:7" x14ac:dyDescent="0.3">
      <c r="A169" s="329"/>
      <c r="B169" s="204"/>
      <c r="C169" s="331"/>
      <c r="D169" s="331"/>
      <c r="E169" s="331"/>
      <c r="F169" s="331"/>
      <c r="G169" s="331" t="str">
        <f>G61</f>
        <v>SECTION 8: ELECTRICAL AND SECURITY</v>
      </c>
    </row>
    <row r="170" spans="1:7" x14ac:dyDescent="0.3">
      <c r="A170" s="149" t="s">
        <v>24</v>
      </c>
      <c r="B170" s="149" t="s">
        <v>0</v>
      </c>
      <c r="C170" s="149" t="s">
        <v>9</v>
      </c>
      <c r="D170" s="150" t="s">
        <v>1</v>
      </c>
      <c r="E170" s="151" t="s">
        <v>2</v>
      </c>
      <c r="F170" s="152" t="s">
        <v>25</v>
      </c>
      <c r="G170" s="474" t="s">
        <v>183</v>
      </c>
    </row>
    <row r="171" spans="1:7" x14ac:dyDescent="0.3">
      <c r="A171" s="154" t="s">
        <v>3</v>
      </c>
      <c r="B171" s="154" t="s">
        <v>184</v>
      </c>
      <c r="C171" s="154"/>
      <c r="D171" s="155"/>
      <c r="E171" s="156"/>
      <c r="F171" s="157"/>
      <c r="G171" s="158"/>
    </row>
    <row r="172" spans="1:7" x14ac:dyDescent="0.3">
      <c r="A172" s="339" t="s">
        <v>296</v>
      </c>
      <c r="B172" s="340"/>
      <c r="C172" s="340"/>
      <c r="D172" s="340"/>
      <c r="E172" s="340"/>
      <c r="F172" s="413"/>
      <c r="G172" s="491"/>
    </row>
    <row r="173" spans="1:7" x14ac:dyDescent="0.3">
      <c r="A173" s="540"/>
      <c r="B173" s="540"/>
      <c r="C173" s="540"/>
      <c r="D173" s="540"/>
      <c r="E173" s="540"/>
      <c r="F173" s="450"/>
      <c r="G173" s="541"/>
    </row>
    <row r="174" spans="1:7" x14ac:dyDescent="0.3">
      <c r="A174" s="252"/>
      <c r="B174" s="252"/>
      <c r="C174" s="526" t="s">
        <v>869</v>
      </c>
      <c r="D174" s="530"/>
      <c r="E174" s="238"/>
      <c r="F174" s="454"/>
      <c r="G174" s="541"/>
    </row>
    <row r="175" spans="1:7" x14ac:dyDescent="0.3">
      <c r="A175" s="252"/>
      <c r="B175" s="252"/>
      <c r="C175" s="526"/>
      <c r="D175" s="530"/>
      <c r="E175" s="238"/>
      <c r="F175" s="454"/>
      <c r="G175" s="541"/>
    </row>
    <row r="176" spans="1:7" ht="55.8" x14ac:dyDescent="0.3">
      <c r="A176" s="252"/>
      <c r="B176" s="252"/>
      <c r="C176" s="531" t="s">
        <v>870</v>
      </c>
      <c r="D176" s="530"/>
      <c r="E176" s="238"/>
      <c r="F176" s="454"/>
      <c r="G176" s="541"/>
    </row>
    <row r="177" spans="1:7" x14ac:dyDescent="0.3">
      <c r="A177" s="252" t="s">
        <v>110</v>
      </c>
      <c r="B177" s="252" t="s">
        <v>871</v>
      </c>
      <c r="C177" s="531" t="s">
        <v>872</v>
      </c>
      <c r="D177" s="530" t="s">
        <v>252</v>
      </c>
      <c r="E177" s="521">
        <v>3</v>
      </c>
      <c r="F177" s="454"/>
      <c r="G177" s="541"/>
    </row>
    <row r="178" spans="1:7" x14ac:dyDescent="0.3">
      <c r="A178" s="252"/>
      <c r="B178" s="260"/>
      <c r="C178" s="533"/>
      <c r="D178" s="530"/>
      <c r="E178" s="238"/>
      <c r="F178" s="454"/>
      <c r="G178" s="541"/>
    </row>
    <row r="179" spans="1:7" x14ac:dyDescent="0.3">
      <c r="A179" s="252"/>
      <c r="B179" s="260"/>
      <c r="C179" s="542" t="s">
        <v>873</v>
      </c>
      <c r="D179" s="530"/>
      <c r="E179" s="238"/>
      <c r="F179" s="454"/>
      <c r="G179" s="541"/>
    </row>
    <row r="180" spans="1:7" ht="28.2" x14ac:dyDescent="0.3">
      <c r="A180" s="252"/>
      <c r="B180" s="260"/>
      <c r="C180" s="542" t="s">
        <v>874</v>
      </c>
      <c r="D180" s="530"/>
      <c r="E180" s="238"/>
      <c r="F180" s="454"/>
      <c r="G180" s="541"/>
    </row>
    <row r="181" spans="1:7" x14ac:dyDescent="0.3">
      <c r="A181" s="252"/>
      <c r="B181" s="260"/>
      <c r="C181" s="542"/>
      <c r="D181" s="530"/>
      <c r="E181" s="238"/>
      <c r="F181" s="454"/>
      <c r="G181" s="541"/>
    </row>
    <row r="182" spans="1:7" x14ac:dyDescent="0.3">
      <c r="A182" s="252" t="s">
        <v>7</v>
      </c>
      <c r="B182" s="252" t="s">
        <v>875</v>
      </c>
      <c r="C182" s="531" t="s">
        <v>876</v>
      </c>
      <c r="D182" s="530" t="s">
        <v>252</v>
      </c>
      <c r="E182" s="521">
        <v>2</v>
      </c>
      <c r="F182" s="454"/>
      <c r="G182" s="541"/>
    </row>
    <row r="183" spans="1:7" x14ac:dyDescent="0.3">
      <c r="A183" s="260"/>
      <c r="B183" s="252"/>
      <c r="C183" s="252"/>
      <c r="D183" s="252"/>
      <c r="E183" s="252"/>
      <c r="F183" s="454"/>
      <c r="G183" s="541"/>
    </row>
    <row r="184" spans="1:7" x14ac:dyDescent="0.3">
      <c r="A184" s="260"/>
      <c r="B184" s="252" t="s">
        <v>877</v>
      </c>
      <c r="C184" s="543" t="s">
        <v>878</v>
      </c>
      <c r="D184" s="530"/>
      <c r="E184" s="530"/>
      <c r="F184" s="530"/>
      <c r="G184" s="541"/>
    </row>
    <row r="185" spans="1:7" x14ac:dyDescent="0.3">
      <c r="A185" s="252"/>
      <c r="B185" s="252"/>
      <c r="C185" s="543"/>
      <c r="D185" s="530"/>
      <c r="E185" s="530"/>
      <c r="F185" s="530"/>
      <c r="G185" s="541"/>
    </row>
    <row r="186" spans="1:7" ht="116.25" customHeight="1" x14ac:dyDescent="0.3">
      <c r="A186" s="252"/>
      <c r="B186" s="252"/>
      <c r="C186" s="544" t="s">
        <v>879</v>
      </c>
      <c r="D186" s="530"/>
      <c r="E186" s="530"/>
      <c r="F186" s="530"/>
      <c r="G186" s="541"/>
    </row>
    <row r="187" spans="1:7" x14ac:dyDescent="0.3">
      <c r="A187" s="252"/>
      <c r="B187" s="252"/>
      <c r="C187" s="252"/>
      <c r="D187" s="260"/>
      <c r="E187" s="252"/>
      <c r="F187" s="260"/>
      <c r="G187" s="541"/>
    </row>
    <row r="188" spans="1:7" x14ac:dyDescent="0.3">
      <c r="A188" s="252" t="s">
        <v>880</v>
      </c>
      <c r="B188" s="252" t="s">
        <v>881</v>
      </c>
      <c r="C188" s="545" t="s">
        <v>882</v>
      </c>
      <c r="D188" s="530" t="s">
        <v>252</v>
      </c>
      <c r="E188" s="521">
        <v>1</v>
      </c>
      <c r="F188" s="530"/>
      <c r="G188" s="538"/>
    </row>
    <row r="189" spans="1:7" x14ac:dyDescent="0.3">
      <c r="A189" s="252"/>
      <c r="B189" s="252"/>
      <c r="C189" s="546"/>
      <c r="D189" s="530"/>
      <c r="E189" s="530"/>
      <c r="F189" s="530"/>
      <c r="G189" s="495"/>
    </row>
    <row r="190" spans="1:7" x14ac:dyDescent="0.3">
      <c r="A190" s="252"/>
      <c r="B190" s="252" t="s">
        <v>883</v>
      </c>
      <c r="C190" s="547" t="s">
        <v>884</v>
      </c>
      <c r="D190" s="530"/>
      <c r="E190" s="530"/>
      <c r="F190" s="530"/>
      <c r="G190" s="538"/>
    </row>
    <row r="191" spans="1:7" x14ac:dyDescent="0.3">
      <c r="A191" s="252"/>
      <c r="B191" s="252"/>
      <c r="C191" s="548"/>
      <c r="D191" s="530"/>
      <c r="E191" s="530"/>
      <c r="F191" s="530"/>
      <c r="G191" s="538"/>
    </row>
    <row r="192" spans="1:7" ht="70.95" customHeight="1" x14ac:dyDescent="0.3">
      <c r="A192" s="260"/>
      <c r="B192" s="252"/>
      <c r="C192" s="533" t="s">
        <v>885</v>
      </c>
      <c r="D192" s="530"/>
      <c r="E192" s="530"/>
      <c r="F192" s="530"/>
      <c r="G192" s="538"/>
    </row>
    <row r="193" spans="1:7" x14ac:dyDescent="0.3">
      <c r="A193" s="260"/>
      <c r="B193" s="252"/>
      <c r="C193" s="533"/>
      <c r="D193" s="530"/>
      <c r="E193" s="530"/>
      <c r="F193" s="530"/>
      <c r="G193" s="538"/>
    </row>
    <row r="194" spans="1:7" x14ac:dyDescent="0.3">
      <c r="A194" s="260" t="s">
        <v>886</v>
      </c>
      <c r="B194" s="252" t="s">
        <v>887</v>
      </c>
      <c r="C194" s="549" t="s">
        <v>888</v>
      </c>
      <c r="D194" s="84" t="s">
        <v>8</v>
      </c>
      <c r="E194" s="550">
        <v>3900</v>
      </c>
      <c r="F194" s="530"/>
      <c r="G194" s="538"/>
    </row>
    <row r="195" spans="1:7" x14ac:dyDescent="0.3">
      <c r="A195" s="260"/>
      <c r="B195" s="252"/>
      <c r="C195" s="544"/>
      <c r="D195" s="530"/>
      <c r="E195" s="238"/>
      <c r="F195" s="530"/>
      <c r="G195" s="538"/>
    </row>
    <row r="196" spans="1:7" x14ac:dyDescent="0.3">
      <c r="A196" s="260"/>
      <c r="B196" s="260"/>
      <c r="C196" s="548" t="s">
        <v>889</v>
      </c>
      <c r="D196" s="551"/>
      <c r="E196" s="551"/>
      <c r="F196" s="530"/>
      <c r="G196" s="538"/>
    </row>
    <row r="197" spans="1:7" x14ac:dyDescent="0.3">
      <c r="A197" s="260"/>
      <c r="B197" s="260"/>
      <c r="C197" s="548"/>
      <c r="D197" s="551"/>
      <c r="E197" s="551"/>
      <c r="F197" s="530"/>
      <c r="G197" s="538"/>
    </row>
    <row r="198" spans="1:7" ht="69" x14ac:dyDescent="0.3">
      <c r="A198" s="260"/>
      <c r="B198" s="260"/>
      <c r="C198" s="552" t="s">
        <v>890</v>
      </c>
      <c r="D198" s="551"/>
      <c r="E198" s="551"/>
      <c r="F198" s="530"/>
      <c r="G198" s="538"/>
    </row>
    <row r="199" spans="1:7" x14ac:dyDescent="0.3">
      <c r="A199" s="260"/>
      <c r="B199" s="260"/>
      <c r="C199" s="552"/>
      <c r="D199" s="551"/>
      <c r="E199" s="551"/>
      <c r="F199" s="530"/>
      <c r="G199" s="538"/>
    </row>
    <row r="200" spans="1:7" x14ac:dyDescent="0.3">
      <c r="A200" s="260" t="s">
        <v>891</v>
      </c>
      <c r="B200" s="252" t="s">
        <v>892</v>
      </c>
      <c r="C200" s="533" t="s">
        <v>893</v>
      </c>
      <c r="D200" s="551" t="s">
        <v>252</v>
      </c>
      <c r="E200" s="553">
        <v>20</v>
      </c>
      <c r="F200" s="530"/>
      <c r="G200" s="538"/>
    </row>
    <row r="201" spans="1:7" x14ac:dyDescent="0.3">
      <c r="A201" s="260"/>
      <c r="B201" s="260"/>
      <c r="C201" s="533"/>
      <c r="D201" s="530"/>
      <c r="E201" s="530"/>
      <c r="F201" s="530"/>
      <c r="G201" s="538"/>
    </row>
    <row r="202" spans="1:7" x14ac:dyDescent="0.3">
      <c r="A202" s="260"/>
      <c r="B202" s="260"/>
      <c r="C202" s="542" t="s">
        <v>894</v>
      </c>
      <c r="D202" s="530"/>
      <c r="E202" s="530"/>
      <c r="F202" s="530"/>
      <c r="G202" s="529"/>
    </row>
    <row r="203" spans="1:7" x14ac:dyDescent="0.3">
      <c r="A203" s="260"/>
      <c r="B203" s="260"/>
      <c r="C203" s="533"/>
      <c r="D203" s="530"/>
      <c r="E203" s="530"/>
      <c r="F203" s="530"/>
      <c r="G203" s="529"/>
    </row>
    <row r="204" spans="1:7" ht="56.4" customHeight="1" x14ac:dyDescent="0.3">
      <c r="A204" s="260"/>
      <c r="B204" s="260"/>
      <c r="C204" s="552" t="s">
        <v>895</v>
      </c>
      <c r="D204" s="530"/>
      <c r="E204" s="530"/>
      <c r="F204" s="530"/>
      <c r="G204" s="529"/>
    </row>
    <row r="205" spans="1:7" x14ac:dyDescent="0.3">
      <c r="A205" s="260"/>
      <c r="B205" s="260"/>
      <c r="C205" s="552"/>
      <c r="D205" s="530"/>
      <c r="E205" s="530"/>
      <c r="F205" s="530"/>
      <c r="G205" s="529"/>
    </row>
    <row r="206" spans="1:7" x14ac:dyDescent="0.3">
      <c r="A206" s="260" t="s">
        <v>896</v>
      </c>
      <c r="B206" s="252" t="s">
        <v>897</v>
      </c>
      <c r="C206" s="549" t="s">
        <v>898</v>
      </c>
      <c r="D206" s="530" t="s">
        <v>252</v>
      </c>
      <c r="E206" s="238">
        <v>1</v>
      </c>
      <c r="F206" s="530"/>
      <c r="G206" s="538"/>
    </row>
    <row r="207" spans="1:7" x14ac:dyDescent="0.3">
      <c r="A207" s="260"/>
      <c r="B207" s="260"/>
      <c r="C207" s="552"/>
      <c r="D207" s="530"/>
      <c r="E207" s="238"/>
      <c r="F207" s="530"/>
      <c r="G207" s="486"/>
    </row>
    <row r="208" spans="1:7" ht="29.4" customHeight="1" x14ac:dyDescent="0.3">
      <c r="A208" s="260" t="s">
        <v>899</v>
      </c>
      <c r="B208" s="252" t="s">
        <v>900</v>
      </c>
      <c r="C208" s="554" t="s">
        <v>901</v>
      </c>
      <c r="D208" s="530" t="s">
        <v>252</v>
      </c>
      <c r="E208" s="238">
        <v>1</v>
      </c>
      <c r="F208" s="530"/>
      <c r="G208" s="538"/>
    </row>
    <row r="209" spans="1:7" x14ac:dyDescent="0.3">
      <c r="A209" s="260"/>
      <c r="B209" s="260"/>
      <c r="C209" s="536"/>
      <c r="D209" s="537"/>
      <c r="E209" s="537"/>
      <c r="F209" s="537"/>
      <c r="G209" s="555"/>
    </row>
    <row r="210" spans="1:7" x14ac:dyDescent="0.3">
      <c r="A210" s="198" t="s">
        <v>295</v>
      </c>
      <c r="B210" s="199"/>
      <c r="C210" s="199"/>
      <c r="D210" s="200"/>
      <c r="E210" s="200"/>
      <c r="F210" s="229"/>
      <c r="G210" s="491"/>
    </row>
    <row r="211" spans="1:7" x14ac:dyDescent="0.3">
      <c r="A211" s="203"/>
      <c r="B211" s="203"/>
      <c r="C211" s="203"/>
      <c r="D211" s="143"/>
      <c r="E211" s="143"/>
      <c r="F211" s="204"/>
      <c r="G211" s="556"/>
    </row>
    <row r="212" spans="1:7" x14ac:dyDescent="0.3">
      <c r="A212" s="329"/>
      <c r="B212" s="204"/>
      <c r="C212" s="147"/>
      <c r="D212" s="147"/>
      <c r="E212" s="147"/>
      <c r="F212" s="147"/>
      <c r="G212" s="330" t="str">
        <f>G1</f>
        <v>CONTRACT NUMBER: JW14455</v>
      </c>
    </row>
    <row r="213" spans="1:7" x14ac:dyDescent="0.3">
      <c r="A213" s="329"/>
      <c r="B213" s="204"/>
      <c r="C213" s="330"/>
      <c r="D213" s="330"/>
      <c r="E213" s="330"/>
      <c r="F213" s="330"/>
      <c r="G213" s="330" t="str">
        <f>G2</f>
        <v>DIEPSLOOT SEWAGE AQUEDUCT:  BILL No 1 (BRIDGE 1)</v>
      </c>
    </row>
    <row r="214" spans="1:7" x14ac:dyDescent="0.3">
      <c r="A214" s="329"/>
      <c r="B214" s="204"/>
      <c r="C214" s="331"/>
      <c r="D214" s="331"/>
      <c r="E214" s="331"/>
      <c r="F214" s="331"/>
      <c r="G214" s="331" t="str">
        <f>G3</f>
        <v>SECTION 8: ELECTRICAL AND SECURITY</v>
      </c>
    </row>
    <row r="215" spans="1:7" x14ac:dyDescent="0.3">
      <c r="A215" s="149" t="s">
        <v>24</v>
      </c>
      <c r="B215" s="149" t="s">
        <v>0</v>
      </c>
      <c r="C215" s="149" t="s">
        <v>9</v>
      </c>
      <c r="D215" s="150" t="s">
        <v>1</v>
      </c>
      <c r="E215" s="151" t="s">
        <v>2</v>
      </c>
      <c r="F215" s="152" t="s">
        <v>25</v>
      </c>
      <c r="G215" s="474" t="s">
        <v>183</v>
      </c>
    </row>
    <row r="216" spans="1:7" x14ac:dyDescent="0.3">
      <c r="A216" s="154" t="s">
        <v>3</v>
      </c>
      <c r="B216" s="154" t="s">
        <v>184</v>
      </c>
      <c r="C216" s="154"/>
      <c r="D216" s="155"/>
      <c r="E216" s="156"/>
      <c r="F216" s="157"/>
      <c r="G216" s="158"/>
    </row>
    <row r="217" spans="1:7" x14ac:dyDescent="0.3">
      <c r="A217" s="339" t="s">
        <v>296</v>
      </c>
      <c r="B217" s="340"/>
      <c r="C217" s="340"/>
      <c r="D217" s="340"/>
      <c r="E217" s="340"/>
      <c r="F217" s="413"/>
      <c r="G217" s="557"/>
    </row>
    <row r="218" spans="1:7" x14ac:dyDescent="0.3">
      <c r="A218" s="260"/>
      <c r="B218" s="260"/>
      <c r="C218" s="533"/>
      <c r="D218" s="530"/>
      <c r="E218" s="238"/>
      <c r="F218" s="530"/>
      <c r="G218" s="555"/>
    </row>
    <row r="219" spans="1:7" x14ac:dyDescent="0.3">
      <c r="A219" s="260" t="s">
        <v>427</v>
      </c>
      <c r="B219" s="252" t="s">
        <v>902</v>
      </c>
      <c r="C219" s="549" t="s">
        <v>903</v>
      </c>
      <c r="D219" s="530" t="s">
        <v>252</v>
      </c>
      <c r="E219" s="238">
        <v>1</v>
      </c>
      <c r="F219" s="530"/>
      <c r="G219" s="555"/>
    </row>
    <row r="220" spans="1:7" x14ac:dyDescent="0.3">
      <c r="A220" s="260"/>
      <c r="B220" s="260"/>
      <c r="C220" s="549"/>
      <c r="D220" s="530"/>
      <c r="E220" s="238"/>
      <c r="F220" s="530"/>
      <c r="G220" s="555"/>
    </row>
    <row r="221" spans="1:7" ht="27.6" x14ac:dyDescent="0.3">
      <c r="A221" s="260"/>
      <c r="B221" s="260"/>
      <c r="C221" s="558" t="s">
        <v>904</v>
      </c>
      <c r="D221" s="530"/>
      <c r="E221" s="238"/>
      <c r="F221" s="530"/>
      <c r="G221" s="555"/>
    </row>
    <row r="222" spans="1:7" x14ac:dyDescent="0.3">
      <c r="A222" s="260"/>
      <c r="B222" s="260"/>
      <c r="C222" s="558"/>
      <c r="D222" s="530"/>
      <c r="E222" s="238"/>
      <c r="F222" s="530"/>
      <c r="G222" s="555"/>
    </row>
    <row r="223" spans="1:7" x14ac:dyDescent="0.3">
      <c r="A223" s="260" t="s">
        <v>430</v>
      </c>
      <c r="B223" s="252" t="s">
        <v>905</v>
      </c>
      <c r="C223" s="533" t="s">
        <v>906</v>
      </c>
      <c r="D223" s="530" t="s">
        <v>416</v>
      </c>
      <c r="E223" s="238">
        <v>10</v>
      </c>
      <c r="F223" s="530"/>
      <c r="G223" s="555"/>
    </row>
    <row r="224" spans="1:7" x14ac:dyDescent="0.3">
      <c r="A224" s="260"/>
      <c r="B224" s="260"/>
      <c r="C224" s="533"/>
      <c r="D224" s="530"/>
      <c r="E224" s="238"/>
      <c r="F224" s="530"/>
      <c r="G224" s="555"/>
    </row>
    <row r="225" spans="1:7" x14ac:dyDescent="0.3">
      <c r="A225" s="260"/>
      <c r="B225" s="260"/>
      <c r="C225" s="542" t="s">
        <v>907</v>
      </c>
      <c r="D225" s="530"/>
      <c r="E225" s="238"/>
      <c r="F225" s="530"/>
      <c r="G225" s="555"/>
    </row>
    <row r="226" spans="1:7" x14ac:dyDescent="0.3">
      <c r="A226" s="260"/>
      <c r="B226" s="260"/>
      <c r="C226" s="542"/>
      <c r="D226" s="530"/>
      <c r="E226" s="238"/>
      <c r="F226" s="530"/>
      <c r="G226" s="555"/>
    </row>
    <row r="227" spans="1:7" ht="28.2" x14ac:dyDescent="0.3">
      <c r="A227" s="260"/>
      <c r="B227" s="260"/>
      <c r="C227" s="533" t="s">
        <v>908</v>
      </c>
      <c r="D227" s="530"/>
      <c r="E227" s="238"/>
      <c r="F227" s="530"/>
      <c r="G227" s="555"/>
    </row>
    <row r="228" spans="1:7" x14ac:dyDescent="0.3">
      <c r="A228" s="260"/>
      <c r="B228" s="260"/>
      <c r="C228" s="533"/>
      <c r="D228" s="530"/>
      <c r="E228" s="238"/>
      <c r="F228" s="530"/>
      <c r="G228" s="555"/>
    </row>
    <row r="229" spans="1:7" x14ac:dyDescent="0.3">
      <c r="A229" s="260" t="s">
        <v>909</v>
      </c>
      <c r="B229" s="252" t="s">
        <v>910</v>
      </c>
      <c r="C229" s="533" t="s">
        <v>911</v>
      </c>
      <c r="D229" s="530" t="s">
        <v>252</v>
      </c>
      <c r="E229" s="238">
        <v>3</v>
      </c>
      <c r="F229" s="530"/>
      <c r="G229" s="555"/>
    </row>
    <row r="230" spans="1:7" x14ac:dyDescent="0.3">
      <c r="A230" s="260"/>
      <c r="B230" s="260"/>
      <c r="C230" s="533"/>
      <c r="D230" s="530"/>
      <c r="E230" s="530"/>
      <c r="F230" s="530"/>
      <c r="G230" s="555"/>
    </row>
    <row r="231" spans="1:7" x14ac:dyDescent="0.3">
      <c r="A231" s="260"/>
      <c r="B231" s="252" t="s">
        <v>912</v>
      </c>
      <c r="C231" s="542" t="s">
        <v>913</v>
      </c>
      <c r="D231" s="530"/>
      <c r="E231" s="530"/>
      <c r="F231" s="530"/>
      <c r="G231" s="555"/>
    </row>
    <row r="232" spans="1:7" x14ac:dyDescent="0.3">
      <c r="A232" s="260"/>
      <c r="B232" s="260"/>
      <c r="C232" s="533"/>
      <c r="D232" s="530"/>
      <c r="E232" s="530"/>
      <c r="F232" s="530"/>
      <c r="G232" s="555"/>
    </row>
    <row r="233" spans="1:7" ht="138" x14ac:dyDescent="0.3">
      <c r="A233" s="260"/>
      <c r="B233" s="260"/>
      <c r="C233" s="552" t="s">
        <v>914</v>
      </c>
      <c r="D233" s="530"/>
      <c r="E233" s="530"/>
      <c r="F233" s="530"/>
      <c r="G233" s="555"/>
    </row>
    <row r="234" spans="1:7" x14ac:dyDescent="0.3">
      <c r="A234" s="260"/>
      <c r="B234" s="260"/>
      <c r="C234" s="533"/>
      <c r="D234" s="530"/>
      <c r="E234" s="530"/>
      <c r="F234" s="530"/>
      <c r="G234" s="555"/>
    </row>
    <row r="235" spans="1:7" x14ac:dyDescent="0.3">
      <c r="A235" s="260" t="s">
        <v>915</v>
      </c>
      <c r="B235" s="252" t="s">
        <v>753</v>
      </c>
      <c r="C235" s="533" t="s">
        <v>916</v>
      </c>
      <c r="D235" s="530" t="s">
        <v>252</v>
      </c>
      <c r="E235" s="238">
        <v>20</v>
      </c>
      <c r="F235" s="530"/>
      <c r="G235" s="555"/>
    </row>
    <row r="236" spans="1:7" x14ac:dyDescent="0.3">
      <c r="A236" s="260"/>
      <c r="B236" s="260"/>
      <c r="C236" s="533"/>
      <c r="D236" s="530"/>
      <c r="E236" s="238"/>
      <c r="F236" s="530"/>
      <c r="G236" s="555"/>
    </row>
    <row r="237" spans="1:7" x14ac:dyDescent="0.3">
      <c r="A237" s="260" t="s">
        <v>917</v>
      </c>
      <c r="B237" s="252" t="s">
        <v>918</v>
      </c>
      <c r="C237" s="533" t="s">
        <v>919</v>
      </c>
      <c r="D237" s="530" t="s">
        <v>252</v>
      </c>
      <c r="E237" s="238">
        <v>3</v>
      </c>
      <c r="F237" s="530"/>
      <c r="G237" s="555"/>
    </row>
    <row r="238" spans="1:7" x14ac:dyDescent="0.3">
      <c r="A238" s="260"/>
      <c r="B238" s="260"/>
      <c r="C238" s="533"/>
      <c r="D238" s="530"/>
      <c r="E238" s="238"/>
      <c r="F238" s="530"/>
      <c r="G238" s="555"/>
    </row>
    <row r="239" spans="1:7" x14ac:dyDescent="0.3">
      <c r="A239" s="260"/>
      <c r="B239" s="260" t="s">
        <v>920</v>
      </c>
      <c r="C239" s="542" t="s">
        <v>921</v>
      </c>
      <c r="D239" s="530"/>
      <c r="E239" s="238"/>
      <c r="F239" s="530"/>
      <c r="G239" s="555"/>
    </row>
    <row r="240" spans="1:7" x14ac:dyDescent="0.3">
      <c r="A240" s="260"/>
      <c r="B240" s="260"/>
      <c r="C240" s="533"/>
      <c r="D240" s="530"/>
      <c r="E240" s="238"/>
      <c r="F240" s="530"/>
      <c r="G240" s="555"/>
    </row>
    <row r="241" spans="1:7" ht="111" x14ac:dyDescent="0.3">
      <c r="A241" s="260"/>
      <c r="B241" s="260"/>
      <c r="C241" s="533" t="s">
        <v>922</v>
      </c>
      <c r="D241" s="530"/>
      <c r="E241" s="238"/>
      <c r="F241" s="530"/>
      <c r="G241" s="555"/>
    </row>
    <row r="242" spans="1:7" x14ac:dyDescent="0.3">
      <c r="A242" s="260"/>
      <c r="B242" s="260"/>
      <c r="C242" s="533"/>
      <c r="D242" s="530"/>
      <c r="E242" s="238"/>
      <c r="F242" s="530"/>
      <c r="G242" s="555"/>
    </row>
    <row r="243" spans="1:7" x14ac:dyDescent="0.3">
      <c r="A243" s="260" t="s">
        <v>915</v>
      </c>
      <c r="B243" s="260" t="s">
        <v>920</v>
      </c>
      <c r="C243" s="533" t="s">
        <v>923</v>
      </c>
      <c r="D243" s="530" t="s">
        <v>252</v>
      </c>
      <c r="E243" s="238">
        <v>1</v>
      </c>
      <c r="F243" s="530"/>
      <c r="G243" s="538"/>
    </row>
    <row r="244" spans="1:7" x14ac:dyDescent="0.3">
      <c r="A244" s="260"/>
      <c r="B244" s="260"/>
      <c r="C244" s="533"/>
      <c r="D244" s="530"/>
      <c r="E244" s="530"/>
      <c r="F244" s="530"/>
      <c r="G244" s="555"/>
    </row>
    <row r="245" spans="1:7" x14ac:dyDescent="0.3">
      <c r="A245" s="260"/>
      <c r="B245" s="260"/>
      <c r="C245" s="542" t="s">
        <v>924</v>
      </c>
      <c r="D245" s="530"/>
      <c r="E245" s="530"/>
      <c r="F245" s="530"/>
      <c r="G245" s="555"/>
    </row>
    <row r="246" spans="1:7" x14ac:dyDescent="0.3">
      <c r="A246" s="260"/>
      <c r="B246" s="260"/>
      <c r="C246" s="533"/>
      <c r="D246" s="530"/>
      <c r="E246" s="530"/>
      <c r="F246" s="530"/>
      <c r="G246" s="555"/>
    </row>
    <row r="247" spans="1:7" ht="28.2" x14ac:dyDescent="0.3">
      <c r="A247" s="260"/>
      <c r="B247" s="260"/>
      <c r="C247" s="542" t="s">
        <v>925</v>
      </c>
      <c r="D247" s="530"/>
      <c r="E247" s="530"/>
      <c r="F247" s="530"/>
      <c r="G247" s="555"/>
    </row>
    <row r="248" spans="1:7" x14ac:dyDescent="0.3">
      <c r="A248" s="260"/>
      <c r="B248" s="260"/>
      <c r="C248" s="542"/>
      <c r="D248" s="530"/>
      <c r="E248" s="530"/>
      <c r="F248" s="530"/>
      <c r="G248" s="555"/>
    </row>
    <row r="249" spans="1:7" ht="111" customHeight="1" x14ac:dyDescent="0.3">
      <c r="A249" s="260" t="s">
        <v>917</v>
      </c>
      <c r="B249" s="260"/>
      <c r="C249" s="533" t="s">
        <v>926</v>
      </c>
      <c r="D249" s="530" t="s">
        <v>927</v>
      </c>
      <c r="E249" s="238">
        <v>10</v>
      </c>
      <c r="F249" s="530"/>
      <c r="G249" s="559"/>
    </row>
    <row r="250" spans="1:7" x14ac:dyDescent="0.3">
      <c r="A250" s="260"/>
      <c r="B250" s="260"/>
      <c r="C250" s="533"/>
      <c r="D250" s="530"/>
      <c r="E250" s="238"/>
      <c r="F250" s="530"/>
      <c r="G250" s="555"/>
    </row>
    <row r="251" spans="1:7" x14ac:dyDescent="0.3">
      <c r="A251" s="260"/>
      <c r="B251" s="260"/>
      <c r="C251" s="533"/>
      <c r="D251" s="530"/>
      <c r="E251" s="238"/>
      <c r="F251" s="530"/>
      <c r="G251" s="555"/>
    </row>
    <row r="252" spans="1:7" x14ac:dyDescent="0.3">
      <c r="A252" s="260"/>
      <c r="B252" s="260"/>
      <c r="C252" s="533"/>
      <c r="D252" s="530"/>
      <c r="E252" s="238"/>
      <c r="F252" s="530"/>
      <c r="G252" s="555"/>
    </row>
    <row r="253" spans="1:7" x14ac:dyDescent="0.3">
      <c r="A253" s="198" t="s">
        <v>295</v>
      </c>
      <c r="B253" s="199"/>
      <c r="C253" s="199"/>
      <c r="D253" s="200"/>
      <c r="E253" s="200"/>
      <c r="F253" s="229"/>
      <c r="G253" s="491"/>
    </row>
    <row r="254" spans="1:7" x14ac:dyDescent="0.3">
      <c r="A254" s="203"/>
      <c r="B254" s="203"/>
      <c r="C254" s="203"/>
      <c r="D254" s="143"/>
      <c r="E254" s="143"/>
      <c r="F254" s="204"/>
      <c r="G254" s="556"/>
    </row>
    <row r="255" spans="1:7" x14ac:dyDescent="0.3">
      <c r="A255" s="329"/>
      <c r="B255" s="204"/>
      <c r="C255" s="147"/>
      <c r="D255" s="147"/>
      <c r="E255" s="147"/>
      <c r="F255" s="147"/>
      <c r="G255" s="330" t="str">
        <f>+G212</f>
        <v>CONTRACT NUMBER: JW14455</v>
      </c>
    </row>
    <row r="256" spans="1:7" x14ac:dyDescent="0.3">
      <c r="A256" s="329"/>
      <c r="B256" s="204"/>
      <c r="C256" s="330"/>
      <c r="D256" s="330"/>
      <c r="E256" s="330"/>
      <c r="F256" s="330"/>
      <c r="G256" s="330" t="str">
        <f t="shared" ref="G256:G257" si="0">+G213</f>
        <v>DIEPSLOOT SEWAGE AQUEDUCT:  BILL No 1 (BRIDGE 1)</v>
      </c>
    </row>
    <row r="257" spans="1:7" x14ac:dyDescent="0.3">
      <c r="A257" s="329"/>
      <c r="B257" s="204"/>
      <c r="C257" s="331"/>
      <c r="D257" s="331"/>
      <c r="E257" s="331"/>
      <c r="F257" s="331"/>
      <c r="G257" s="330" t="str">
        <f t="shared" si="0"/>
        <v>SECTION 8: ELECTRICAL AND SECURITY</v>
      </c>
    </row>
    <row r="258" spans="1:7" x14ac:dyDescent="0.3">
      <c r="A258" s="149" t="s">
        <v>24</v>
      </c>
      <c r="B258" s="149" t="s">
        <v>0</v>
      </c>
      <c r="C258" s="149" t="s">
        <v>9</v>
      </c>
      <c r="D258" s="150" t="s">
        <v>1</v>
      </c>
      <c r="E258" s="151" t="s">
        <v>2</v>
      </c>
      <c r="F258" s="152" t="s">
        <v>25</v>
      </c>
      <c r="G258" s="474" t="s">
        <v>183</v>
      </c>
    </row>
    <row r="259" spans="1:7" x14ac:dyDescent="0.3">
      <c r="A259" s="154" t="s">
        <v>3</v>
      </c>
      <c r="B259" s="154" t="s">
        <v>184</v>
      </c>
      <c r="C259" s="154"/>
      <c r="D259" s="155"/>
      <c r="E259" s="156"/>
      <c r="F259" s="157"/>
      <c r="G259" s="158"/>
    </row>
    <row r="260" spans="1:7" x14ac:dyDescent="0.3">
      <c r="A260" s="339" t="s">
        <v>296</v>
      </c>
      <c r="B260" s="340"/>
      <c r="C260" s="340"/>
      <c r="D260" s="340"/>
      <c r="E260" s="340"/>
      <c r="F260" s="413"/>
      <c r="G260" s="557"/>
    </row>
    <row r="261" spans="1:7" x14ac:dyDescent="0.3">
      <c r="A261" s="260"/>
      <c r="B261" s="260"/>
      <c r="C261" s="533"/>
      <c r="D261" s="530"/>
      <c r="E261" s="238"/>
      <c r="F261" s="530"/>
      <c r="G261" s="555"/>
    </row>
    <row r="262" spans="1:7" x14ac:dyDescent="0.3">
      <c r="A262" s="260"/>
      <c r="B262" s="260" t="s">
        <v>928</v>
      </c>
      <c r="C262" s="542" t="s">
        <v>929</v>
      </c>
      <c r="D262" s="530"/>
      <c r="E262" s="238"/>
      <c r="F262" s="530"/>
      <c r="G262" s="555"/>
    </row>
    <row r="263" spans="1:7" x14ac:dyDescent="0.3">
      <c r="A263" s="260"/>
      <c r="B263" s="260"/>
      <c r="C263" s="533"/>
      <c r="D263" s="530"/>
      <c r="E263" s="238"/>
      <c r="F263" s="530"/>
      <c r="G263" s="555"/>
    </row>
    <row r="264" spans="1:7" ht="90.75" customHeight="1" x14ac:dyDescent="0.3">
      <c r="A264" s="260"/>
      <c r="B264" s="260"/>
      <c r="C264" s="533" t="s">
        <v>930</v>
      </c>
      <c r="D264" s="530"/>
      <c r="E264" s="238"/>
      <c r="F264" s="530"/>
      <c r="G264" s="555"/>
    </row>
    <row r="265" spans="1:7" x14ac:dyDescent="0.3">
      <c r="A265" s="260"/>
      <c r="B265" s="260"/>
      <c r="C265" s="533"/>
      <c r="D265" s="530"/>
      <c r="E265" s="238"/>
      <c r="F265" s="530"/>
      <c r="G265" s="555"/>
    </row>
    <row r="266" spans="1:7" x14ac:dyDescent="0.3">
      <c r="A266" s="260" t="s">
        <v>931</v>
      </c>
      <c r="B266" s="260" t="s">
        <v>928</v>
      </c>
      <c r="C266" s="533" t="s">
        <v>932</v>
      </c>
      <c r="D266" s="530" t="s">
        <v>416</v>
      </c>
      <c r="E266" s="238">
        <v>1</v>
      </c>
      <c r="F266" s="530"/>
      <c r="G266" s="559"/>
    </row>
    <row r="267" spans="1:7" x14ac:dyDescent="0.3">
      <c r="A267" s="260"/>
      <c r="B267" s="260"/>
      <c r="C267" s="533"/>
      <c r="D267" s="530"/>
      <c r="E267" s="238"/>
      <c r="F267" s="530"/>
      <c r="G267" s="555"/>
    </row>
    <row r="268" spans="1:7" x14ac:dyDescent="0.3">
      <c r="A268" s="260" t="s">
        <v>933</v>
      </c>
      <c r="B268" s="260" t="s">
        <v>928</v>
      </c>
      <c r="C268" s="533" t="s">
        <v>934</v>
      </c>
      <c r="D268" s="530" t="s">
        <v>416</v>
      </c>
      <c r="E268" s="238">
        <v>1</v>
      </c>
      <c r="F268" s="530"/>
      <c r="G268" s="559"/>
    </row>
    <row r="269" spans="1:7" x14ac:dyDescent="0.3">
      <c r="A269" s="260"/>
      <c r="B269" s="260"/>
      <c r="C269" s="533"/>
      <c r="D269" s="530"/>
      <c r="E269" s="238"/>
      <c r="F269" s="530"/>
      <c r="G269" s="555"/>
    </row>
    <row r="270" spans="1:7" x14ac:dyDescent="0.3">
      <c r="A270" s="260"/>
      <c r="B270" s="260" t="s">
        <v>935</v>
      </c>
      <c r="C270" s="480" t="s">
        <v>936</v>
      </c>
      <c r="D270" s="530"/>
      <c r="E270" s="238"/>
      <c r="F270" s="530"/>
      <c r="G270" s="555"/>
    </row>
    <row r="271" spans="1:7" x14ac:dyDescent="0.3">
      <c r="A271" s="260"/>
      <c r="B271" s="260"/>
      <c r="C271" s="480"/>
      <c r="D271" s="530"/>
      <c r="E271" s="238"/>
      <c r="F271" s="530"/>
      <c r="G271" s="555"/>
    </row>
    <row r="272" spans="1:7" ht="55.2" x14ac:dyDescent="0.3">
      <c r="A272" s="260"/>
      <c r="B272" s="260"/>
      <c r="C272" s="336" t="s">
        <v>832</v>
      </c>
      <c r="D272" s="530"/>
      <c r="E272" s="238"/>
      <c r="F272" s="530"/>
      <c r="G272" s="555"/>
    </row>
    <row r="273" spans="1:7" x14ac:dyDescent="0.3">
      <c r="A273" s="260"/>
      <c r="B273" s="260"/>
      <c r="C273" s="336"/>
      <c r="D273" s="530"/>
      <c r="E273" s="238"/>
      <c r="F273" s="530"/>
      <c r="G273" s="555"/>
    </row>
    <row r="274" spans="1:7" x14ac:dyDescent="0.3">
      <c r="A274" s="260" t="s">
        <v>937</v>
      </c>
      <c r="B274" s="260" t="s">
        <v>938</v>
      </c>
      <c r="C274" s="533" t="s">
        <v>939</v>
      </c>
      <c r="D274" s="530" t="s">
        <v>8</v>
      </c>
      <c r="E274" s="238">
        <v>750</v>
      </c>
      <c r="F274" s="530"/>
      <c r="G274" s="559"/>
    </row>
    <row r="275" spans="1:7" x14ac:dyDescent="0.3">
      <c r="A275" s="260"/>
      <c r="B275" s="260"/>
      <c r="C275" s="533"/>
      <c r="D275" s="530"/>
      <c r="E275" s="238"/>
      <c r="F275" s="530"/>
      <c r="G275" s="555"/>
    </row>
    <row r="276" spans="1:7" x14ac:dyDescent="0.3">
      <c r="A276" s="260" t="s">
        <v>940</v>
      </c>
      <c r="B276" s="260" t="s">
        <v>938</v>
      </c>
      <c r="C276" s="533" t="s">
        <v>941</v>
      </c>
      <c r="D276" s="530" t="s">
        <v>416</v>
      </c>
      <c r="E276" s="238">
        <v>2</v>
      </c>
      <c r="F276" s="530"/>
      <c r="G276" s="559"/>
    </row>
    <row r="277" spans="1:7" x14ac:dyDescent="0.3">
      <c r="A277" s="260"/>
      <c r="B277" s="260"/>
      <c r="C277" s="533"/>
      <c r="D277" s="530"/>
      <c r="E277" s="238"/>
      <c r="F277" s="530"/>
      <c r="G277" s="555"/>
    </row>
    <row r="278" spans="1:7" x14ac:dyDescent="0.3">
      <c r="A278" s="260" t="s">
        <v>942</v>
      </c>
      <c r="B278" s="260" t="s">
        <v>938</v>
      </c>
      <c r="C278" s="533" t="s">
        <v>943</v>
      </c>
      <c r="D278" s="530" t="s">
        <v>8</v>
      </c>
      <c r="E278" s="238">
        <v>750</v>
      </c>
      <c r="F278" s="530"/>
      <c r="G278" s="559"/>
    </row>
    <row r="279" spans="1:7" x14ac:dyDescent="0.3">
      <c r="A279" s="260"/>
      <c r="B279" s="260"/>
      <c r="C279" s="533"/>
      <c r="D279" s="530"/>
      <c r="E279" s="238"/>
      <c r="F279" s="530"/>
      <c r="G279" s="555"/>
    </row>
    <row r="280" spans="1:7" x14ac:dyDescent="0.3">
      <c r="A280" s="260" t="s">
        <v>944</v>
      </c>
      <c r="B280" s="260" t="s">
        <v>938</v>
      </c>
      <c r="C280" s="533" t="s">
        <v>945</v>
      </c>
      <c r="D280" s="530" t="s">
        <v>416</v>
      </c>
      <c r="E280" s="238">
        <v>4</v>
      </c>
      <c r="F280" s="530"/>
      <c r="G280" s="559"/>
    </row>
    <row r="281" spans="1:7" x14ac:dyDescent="0.3">
      <c r="A281" s="260"/>
      <c r="B281" s="260"/>
      <c r="C281" s="533"/>
      <c r="D281" s="530"/>
      <c r="E281" s="238"/>
      <c r="F281" s="530"/>
      <c r="G281" s="486"/>
    </row>
    <row r="282" spans="1:7" x14ac:dyDescent="0.3">
      <c r="A282" s="211">
        <v>8.4</v>
      </c>
      <c r="B282" s="260"/>
      <c r="C282" s="480" t="s">
        <v>946</v>
      </c>
      <c r="D282" s="530"/>
      <c r="E282" s="238"/>
      <c r="F282" s="530"/>
      <c r="G282" s="555"/>
    </row>
    <row r="283" spans="1:7" x14ac:dyDescent="0.3">
      <c r="A283" s="260"/>
      <c r="B283" s="260"/>
      <c r="C283" s="533"/>
      <c r="D283" s="530"/>
      <c r="E283" s="238"/>
      <c r="F283" s="530"/>
      <c r="G283" s="555"/>
    </row>
    <row r="284" spans="1:7" ht="42" x14ac:dyDescent="0.3">
      <c r="A284" s="260" t="s">
        <v>947</v>
      </c>
      <c r="B284" s="260"/>
      <c r="C284" s="533" t="s">
        <v>948</v>
      </c>
      <c r="D284" s="530" t="s">
        <v>409</v>
      </c>
      <c r="E284" s="238">
        <v>1</v>
      </c>
      <c r="F284" s="530">
        <v>40000</v>
      </c>
      <c r="G284" s="559">
        <f>E284*F284</f>
        <v>40000</v>
      </c>
    </row>
    <row r="285" spans="1:7" x14ac:dyDescent="0.3">
      <c r="A285" s="260"/>
      <c r="B285" s="260"/>
      <c r="C285" s="533"/>
      <c r="D285" s="530"/>
      <c r="E285" s="530"/>
      <c r="F285" s="530"/>
      <c r="G285" s="555"/>
    </row>
    <row r="286" spans="1:7" x14ac:dyDescent="0.3">
      <c r="A286" s="262">
        <v>8.5</v>
      </c>
      <c r="B286" s="206"/>
      <c r="C286" s="560" t="s">
        <v>949</v>
      </c>
      <c r="D286" s="288"/>
      <c r="E286" s="238"/>
      <c r="F286" s="516"/>
      <c r="G286" s="166"/>
    </row>
    <row r="287" spans="1:7" x14ac:dyDescent="0.3">
      <c r="A287" s="206"/>
      <c r="B287" s="206"/>
      <c r="C287" s="561"/>
      <c r="D287" s="308"/>
      <c r="E287" s="308"/>
      <c r="F287" s="227"/>
      <c r="G287" s="166"/>
    </row>
    <row r="288" spans="1:7" ht="55.2" x14ac:dyDescent="0.3">
      <c r="A288" s="252" t="s">
        <v>950</v>
      </c>
      <c r="B288" s="252" t="s">
        <v>951</v>
      </c>
      <c r="C288" s="562" t="s">
        <v>952</v>
      </c>
      <c r="D288" s="335" t="s">
        <v>8</v>
      </c>
      <c r="E288" s="530">
        <v>900</v>
      </c>
      <c r="F288" s="227"/>
      <c r="G288" s="238"/>
    </row>
    <row r="289" spans="1:7" x14ac:dyDescent="0.3">
      <c r="A289" s="260"/>
      <c r="B289" s="252"/>
      <c r="C289" s="562"/>
      <c r="D289" s="335"/>
      <c r="E289" s="530"/>
      <c r="F289" s="227"/>
      <c r="G289" s="185"/>
    </row>
    <row r="290" spans="1:7" ht="33" customHeight="1" x14ac:dyDescent="0.3">
      <c r="A290" s="260" t="s">
        <v>953</v>
      </c>
      <c r="B290" s="260"/>
      <c r="C290" s="365" t="s">
        <v>954</v>
      </c>
      <c r="D290" s="335" t="s">
        <v>416</v>
      </c>
      <c r="E290" s="530">
        <v>4</v>
      </c>
      <c r="F290" s="227"/>
      <c r="G290" s="238"/>
    </row>
    <row r="291" spans="1:7" x14ac:dyDescent="0.3">
      <c r="A291" s="260"/>
      <c r="B291" s="260"/>
      <c r="C291" s="365"/>
      <c r="D291" s="335"/>
      <c r="E291" s="530"/>
      <c r="F291" s="227"/>
      <c r="G291" s="185"/>
    </row>
    <row r="292" spans="1:7" ht="41.4" x14ac:dyDescent="0.3">
      <c r="A292" s="260" t="s">
        <v>955</v>
      </c>
      <c r="B292" s="260"/>
      <c r="C292" s="365" t="s">
        <v>956</v>
      </c>
      <c r="D292" s="335" t="s">
        <v>8</v>
      </c>
      <c r="E292" s="530">
        <v>900</v>
      </c>
      <c r="F292" s="227"/>
      <c r="G292" s="238"/>
    </row>
    <row r="293" spans="1:7" x14ac:dyDescent="0.3">
      <c r="A293" s="260"/>
      <c r="B293" s="252"/>
      <c r="C293" s="563"/>
      <c r="D293" s="335"/>
      <c r="E293" s="185"/>
      <c r="F293" s="227"/>
      <c r="G293" s="166"/>
    </row>
    <row r="294" spans="1:7" x14ac:dyDescent="0.3">
      <c r="A294" s="262">
        <v>8.9</v>
      </c>
      <c r="B294" s="260" t="s">
        <v>957</v>
      </c>
      <c r="C294" s="564" t="s">
        <v>958</v>
      </c>
      <c r="D294" s="335"/>
      <c r="E294" s="185"/>
      <c r="F294" s="227"/>
      <c r="G294" s="166"/>
    </row>
    <row r="295" spans="1:7" x14ac:dyDescent="0.3">
      <c r="A295" s="260"/>
      <c r="B295" s="260"/>
      <c r="C295" s="563"/>
      <c r="D295" s="335"/>
      <c r="E295" s="185"/>
      <c r="F295" s="227"/>
      <c r="G295" s="166"/>
    </row>
    <row r="296" spans="1:7" x14ac:dyDescent="0.3">
      <c r="A296" s="260" t="s">
        <v>959</v>
      </c>
      <c r="B296" s="183"/>
      <c r="C296" s="565" t="s">
        <v>960</v>
      </c>
      <c r="D296" s="335" t="s">
        <v>409</v>
      </c>
      <c r="E296" s="185">
        <v>1</v>
      </c>
      <c r="F296" s="227">
        <v>30000</v>
      </c>
      <c r="G296" s="559">
        <f>+F296*E296</f>
        <v>30000</v>
      </c>
    </row>
    <row r="297" spans="1:7" x14ac:dyDescent="0.3">
      <c r="A297" s="260"/>
      <c r="B297" s="260"/>
      <c r="C297" s="563"/>
      <c r="D297" s="335"/>
      <c r="E297" s="185"/>
      <c r="F297" s="227"/>
      <c r="G297" s="166"/>
    </row>
    <row r="298" spans="1:7" x14ac:dyDescent="0.3">
      <c r="A298" s="260" t="s">
        <v>961</v>
      </c>
      <c r="B298" s="260"/>
      <c r="C298" s="565" t="s">
        <v>962</v>
      </c>
      <c r="D298" s="335" t="s">
        <v>409</v>
      </c>
      <c r="E298" s="185">
        <v>1</v>
      </c>
      <c r="F298" s="227">
        <v>250000</v>
      </c>
      <c r="G298" s="559">
        <f>+F298*E298</f>
        <v>250000</v>
      </c>
    </row>
    <row r="299" spans="1:7" x14ac:dyDescent="0.3">
      <c r="A299" s="260"/>
      <c r="B299" s="260"/>
      <c r="C299" s="563"/>
      <c r="D299" s="335"/>
      <c r="E299" s="521"/>
      <c r="F299" s="227"/>
      <c r="G299" s="486"/>
    </row>
    <row r="300" spans="1:7" ht="27.6" x14ac:dyDescent="0.3">
      <c r="A300" s="260" t="s">
        <v>963</v>
      </c>
      <c r="B300" s="260"/>
      <c r="C300" s="563" t="s">
        <v>964</v>
      </c>
      <c r="D300" s="566" t="s">
        <v>51</v>
      </c>
      <c r="E300" s="185">
        <f>+F296+F298</f>
        <v>280000</v>
      </c>
      <c r="F300" s="227"/>
      <c r="G300" s="166"/>
    </row>
    <row r="301" spans="1:7" x14ac:dyDescent="0.3">
      <c r="A301" s="260"/>
      <c r="B301" s="260"/>
      <c r="C301" s="563"/>
      <c r="D301" s="335"/>
      <c r="E301" s="185"/>
      <c r="F301" s="227"/>
      <c r="G301" s="166"/>
    </row>
    <row r="302" spans="1:7" x14ac:dyDescent="0.3">
      <c r="A302" s="260"/>
      <c r="B302" s="260"/>
      <c r="C302" s="563"/>
      <c r="D302" s="335"/>
      <c r="E302" s="185"/>
      <c r="F302" s="227"/>
      <c r="G302" s="166"/>
    </row>
    <row r="303" spans="1:7" x14ac:dyDescent="0.3">
      <c r="A303" s="260"/>
      <c r="B303" s="260"/>
      <c r="C303" s="563"/>
      <c r="D303" s="335"/>
      <c r="E303" s="185"/>
      <c r="F303" s="227"/>
      <c r="G303" s="166"/>
    </row>
    <row r="304" spans="1:7" x14ac:dyDescent="0.3">
      <c r="A304" s="215"/>
      <c r="B304" s="567"/>
      <c r="C304" s="563"/>
      <c r="D304" s="568"/>
      <c r="E304" s="521"/>
      <c r="F304" s="569"/>
      <c r="G304" s="486"/>
    </row>
    <row r="305" spans="1:7" x14ac:dyDescent="0.3">
      <c r="A305" s="198" t="s">
        <v>326</v>
      </c>
      <c r="B305" s="199"/>
      <c r="C305" s="205"/>
      <c r="D305" s="200"/>
      <c r="E305" s="200"/>
      <c r="F305" s="570"/>
      <c r="G305" s="571"/>
    </row>
    <row r="306" spans="1:7" x14ac:dyDescent="0.3">
      <c r="A306" s="58"/>
      <c r="B306" s="58"/>
      <c r="C306" s="58"/>
      <c r="D306" s="572"/>
      <c r="E306" s="572"/>
      <c r="F306" s="573"/>
      <c r="G306" s="144"/>
    </row>
    <row r="307" spans="1:7" x14ac:dyDescent="0.3">
      <c r="B307" s="59"/>
      <c r="D307" s="31"/>
      <c r="E307" s="31"/>
      <c r="F307" s="71"/>
    </row>
  </sheetData>
  <pageMargins left="0.70866141732283472" right="0.70866141732283472" top="0.74803149606299213" bottom="0.74803149606299213" header="0.31496062992125984" footer="0.31496062992125984"/>
  <pageSetup paperSize="9" scale="72" firstPageNumber="31" orientation="portrait" useFirstPageNumber="1" r:id="rId1"/>
  <headerFooter>
    <oddFooter>&amp;CPD-&amp;P</oddFooter>
  </headerFooter>
  <rowBreaks count="5" manualBreakCount="5">
    <brk id="57" max="6" man="1"/>
    <brk id="116" max="6" man="1"/>
    <brk id="165" max="6" man="1"/>
    <brk id="210" max="6" man="1"/>
    <brk id="2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C0A0-8B7F-4A8D-8AF9-29348F51CC5B}">
  <sheetPr>
    <pageSetUpPr fitToPage="1"/>
  </sheetPr>
  <dimension ref="A1:J209"/>
  <sheetViews>
    <sheetView view="pageBreakPreview" zoomScale="75" zoomScaleNormal="75" zoomScaleSheetLayoutView="75" workbookViewId="0">
      <selection activeCell="R27" sqref="R27"/>
    </sheetView>
  </sheetViews>
  <sheetFormatPr defaultRowHeight="13.2" x14ac:dyDescent="0.25"/>
  <cols>
    <col min="1" max="1" width="47.5546875" style="574" customWidth="1"/>
    <col min="2" max="2" width="54.109375" style="574" customWidth="1"/>
    <col min="3" max="3" width="39.44140625" style="574" customWidth="1"/>
    <col min="4" max="4" width="14.6640625" style="574" hidden="1" customWidth="1"/>
    <col min="5" max="5" width="26" style="574" hidden="1" customWidth="1"/>
    <col min="6" max="6" width="36.33203125" style="574" hidden="1" customWidth="1"/>
    <col min="7" max="7" width="18.5546875" style="574" hidden="1" customWidth="1"/>
    <col min="8" max="8" width="41.5546875" style="574" hidden="1" customWidth="1"/>
    <col min="9" max="9" width="12.88671875" style="574" hidden="1" customWidth="1"/>
    <col min="10" max="10" width="20.44140625" style="574" hidden="1" customWidth="1"/>
    <col min="11" max="16" width="0" style="574" hidden="1" customWidth="1"/>
    <col min="17" max="17" width="27.5546875" style="574" customWidth="1"/>
    <col min="18" max="18" width="20.6640625" style="574" customWidth="1"/>
    <col min="19" max="19" width="15.33203125" style="574" customWidth="1"/>
    <col min="20" max="256" width="9.109375" style="574"/>
    <col min="257" max="257" width="47.5546875" style="574" customWidth="1"/>
    <col min="258" max="258" width="54.109375" style="574" customWidth="1"/>
    <col min="259" max="259" width="39.44140625" style="574" customWidth="1"/>
    <col min="260" max="272" width="0" style="574" hidden="1" customWidth="1"/>
    <col min="273" max="273" width="27.5546875" style="574" customWidth="1"/>
    <col min="274" max="274" width="20.6640625" style="574" customWidth="1"/>
    <col min="275" max="275" width="15.33203125" style="574" customWidth="1"/>
    <col min="276" max="512" width="9.109375" style="574"/>
    <col min="513" max="513" width="47.5546875" style="574" customWidth="1"/>
    <col min="514" max="514" width="54.109375" style="574" customWidth="1"/>
    <col min="515" max="515" width="39.44140625" style="574" customWidth="1"/>
    <col min="516" max="528" width="0" style="574" hidden="1" customWidth="1"/>
    <col min="529" max="529" width="27.5546875" style="574" customWidth="1"/>
    <col min="530" max="530" width="20.6640625" style="574" customWidth="1"/>
    <col min="531" max="531" width="15.33203125" style="574" customWidth="1"/>
    <col min="532" max="768" width="9.109375" style="574"/>
    <col min="769" max="769" width="47.5546875" style="574" customWidth="1"/>
    <col min="770" max="770" width="54.109375" style="574" customWidth="1"/>
    <col min="771" max="771" width="39.44140625" style="574" customWidth="1"/>
    <col min="772" max="784" width="0" style="574" hidden="1" customWidth="1"/>
    <col min="785" max="785" width="27.5546875" style="574" customWidth="1"/>
    <col min="786" max="786" width="20.6640625" style="574" customWidth="1"/>
    <col min="787" max="787" width="15.33203125" style="574" customWidth="1"/>
    <col min="788" max="1024" width="9.109375" style="574"/>
    <col min="1025" max="1025" width="47.5546875" style="574" customWidth="1"/>
    <col min="1026" max="1026" width="54.109375" style="574" customWidth="1"/>
    <col min="1027" max="1027" width="39.44140625" style="574" customWidth="1"/>
    <col min="1028" max="1040" width="0" style="574" hidden="1" customWidth="1"/>
    <col min="1041" max="1041" width="27.5546875" style="574" customWidth="1"/>
    <col min="1042" max="1042" width="20.6640625" style="574" customWidth="1"/>
    <col min="1043" max="1043" width="15.33203125" style="574" customWidth="1"/>
    <col min="1044" max="1280" width="9.109375" style="574"/>
    <col min="1281" max="1281" width="47.5546875" style="574" customWidth="1"/>
    <col min="1282" max="1282" width="54.109375" style="574" customWidth="1"/>
    <col min="1283" max="1283" width="39.44140625" style="574" customWidth="1"/>
    <col min="1284" max="1296" width="0" style="574" hidden="1" customWidth="1"/>
    <col min="1297" max="1297" width="27.5546875" style="574" customWidth="1"/>
    <col min="1298" max="1298" width="20.6640625" style="574" customWidth="1"/>
    <col min="1299" max="1299" width="15.33203125" style="574" customWidth="1"/>
    <col min="1300" max="1536" width="9.109375" style="574"/>
    <col min="1537" max="1537" width="47.5546875" style="574" customWidth="1"/>
    <col min="1538" max="1538" width="54.109375" style="574" customWidth="1"/>
    <col min="1539" max="1539" width="39.44140625" style="574" customWidth="1"/>
    <col min="1540" max="1552" width="0" style="574" hidden="1" customWidth="1"/>
    <col min="1553" max="1553" width="27.5546875" style="574" customWidth="1"/>
    <col min="1554" max="1554" width="20.6640625" style="574" customWidth="1"/>
    <col min="1555" max="1555" width="15.33203125" style="574" customWidth="1"/>
    <col min="1556" max="1792" width="9.109375" style="574"/>
    <col min="1793" max="1793" width="47.5546875" style="574" customWidth="1"/>
    <col min="1794" max="1794" width="54.109375" style="574" customWidth="1"/>
    <col min="1795" max="1795" width="39.44140625" style="574" customWidth="1"/>
    <col min="1796" max="1808" width="0" style="574" hidden="1" customWidth="1"/>
    <col min="1809" max="1809" width="27.5546875" style="574" customWidth="1"/>
    <col min="1810" max="1810" width="20.6640625" style="574" customWidth="1"/>
    <col min="1811" max="1811" width="15.33203125" style="574" customWidth="1"/>
    <col min="1812" max="2048" width="9.109375" style="574"/>
    <col min="2049" max="2049" width="47.5546875" style="574" customWidth="1"/>
    <col min="2050" max="2050" width="54.109375" style="574" customWidth="1"/>
    <col min="2051" max="2051" width="39.44140625" style="574" customWidth="1"/>
    <col min="2052" max="2064" width="0" style="574" hidden="1" customWidth="1"/>
    <col min="2065" max="2065" width="27.5546875" style="574" customWidth="1"/>
    <col min="2066" max="2066" width="20.6640625" style="574" customWidth="1"/>
    <col min="2067" max="2067" width="15.33203125" style="574" customWidth="1"/>
    <col min="2068" max="2304" width="9.109375" style="574"/>
    <col min="2305" max="2305" width="47.5546875" style="574" customWidth="1"/>
    <col min="2306" max="2306" width="54.109375" style="574" customWidth="1"/>
    <col min="2307" max="2307" width="39.44140625" style="574" customWidth="1"/>
    <col min="2308" max="2320" width="0" style="574" hidden="1" customWidth="1"/>
    <col min="2321" max="2321" width="27.5546875" style="574" customWidth="1"/>
    <col min="2322" max="2322" width="20.6640625" style="574" customWidth="1"/>
    <col min="2323" max="2323" width="15.33203125" style="574" customWidth="1"/>
    <col min="2324" max="2560" width="9.109375" style="574"/>
    <col min="2561" max="2561" width="47.5546875" style="574" customWidth="1"/>
    <col min="2562" max="2562" width="54.109375" style="574" customWidth="1"/>
    <col min="2563" max="2563" width="39.44140625" style="574" customWidth="1"/>
    <col min="2564" max="2576" width="0" style="574" hidden="1" customWidth="1"/>
    <col min="2577" max="2577" width="27.5546875" style="574" customWidth="1"/>
    <col min="2578" max="2578" width="20.6640625" style="574" customWidth="1"/>
    <col min="2579" max="2579" width="15.33203125" style="574" customWidth="1"/>
    <col min="2580" max="2816" width="9.109375" style="574"/>
    <col min="2817" max="2817" width="47.5546875" style="574" customWidth="1"/>
    <col min="2818" max="2818" width="54.109375" style="574" customWidth="1"/>
    <col min="2819" max="2819" width="39.44140625" style="574" customWidth="1"/>
    <col min="2820" max="2832" width="0" style="574" hidden="1" customWidth="1"/>
    <col min="2833" max="2833" width="27.5546875" style="574" customWidth="1"/>
    <col min="2834" max="2834" width="20.6640625" style="574" customWidth="1"/>
    <col min="2835" max="2835" width="15.33203125" style="574" customWidth="1"/>
    <col min="2836" max="3072" width="9.109375" style="574"/>
    <col min="3073" max="3073" width="47.5546875" style="574" customWidth="1"/>
    <col min="3074" max="3074" width="54.109375" style="574" customWidth="1"/>
    <col min="3075" max="3075" width="39.44140625" style="574" customWidth="1"/>
    <col min="3076" max="3088" width="0" style="574" hidden="1" customWidth="1"/>
    <col min="3089" max="3089" width="27.5546875" style="574" customWidth="1"/>
    <col min="3090" max="3090" width="20.6640625" style="574" customWidth="1"/>
    <col min="3091" max="3091" width="15.33203125" style="574" customWidth="1"/>
    <col min="3092" max="3328" width="9.109375" style="574"/>
    <col min="3329" max="3329" width="47.5546875" style="574" customWidth="1"/>
    <col min="3330" max="3330" width="54.109375" style="574" customWidth="1"/>
    <col min="3331" max="3331" width="39.44140625" style="574" customWidth="1"/>
    <col min="3332" max="3344" width="0" style="574" hidden="1" customWidth="1"/>
    <col min="3345" max="3345" width="27.5546875" style="574" customWidth="1"/>
    <col min="3346" max="3346" width="20.6640625" style="574" customWidth="1"/>
    <col min="3347" max="3347" width="15.33203125" style="574" customWidth="1"/>
    <col min="3348" max="3584" width="9.109375" style="574"/>
    <col min="3585" max="3585" width="47.5546875" style="574" customWidth="1"/>
    <col min="3586" max="3586" width="54.109375" style="574" customWidth="1"/>
    <col min="3587" max="3587" width="39.44140625" style="574" customWidth="1"/>
    <col min="3588" max="3600" width="0" style="574" hidden="1" customWidth="1"/>
    <col min="3601" max="3601" width="27.5546875" style="574" customWidth="1"/>
    <col min="3602" max="3602" width="20.6640625" style="574" customWidth="1"/>
    <col min="3603" max="3603" width="15.33203125" style="574" customWidth="1"/>
    <col min="3604" max="3840" width="9.109375" style="574"/>
    <col min="3841" max="3841" width="47.5546875" style="574" customWidth="1"/>
    <col min="3842" max="3842" width="54.109375" style="574" customWidth="1"/>
    <col min="3843" max="3843" width="39.44140625" style="574" customWidth="1"/>
    <col min="3844" max="3856" width="0" style="574" hidden="1" customWidth="1"/>
    <col min="3857" max="3857" width="27.5546875" style="574" customWidth="1"/>
    <col min="3858" max="3858" width="20.6640625" style="574" customWidth="1"/>
    <col min="3859" max="3859" width="15.33203125" style="574" customWidth="1"/>
    <col min="3860" max="4096" width="9.109375" style="574"/>
    <col min="4097" max="4097" width="47.5546875" style="574" customWidth="1"/>
    <col min="4098" max="4098" width="54.109375" style="574" customWidth="1"/>
    <col min="4099" max="4099" width="39.44140625" style="574" customWidth="1"/>
    <col min="4100" max="4112" width="0" style="574" hidden="1" customWidth="1"/>
    <col min="4113" max="4113" width="27.5546875" style="574" customWidth="1"/>
    <col min="4114" max="4114" width="20.6640625" style="574" customWidth="1"/>
    <col min="4115" max="4115" width="15.33203125" style="574" customWidth="1"/>
    <col min="4116" max="4352" width="9.109375" style="574"/>
    <col min="4353" max="4353" width="47.5546875" style="574" customWidth="1"/>
    <col min="4354" max="4354" width="54.109375" style="574" customWidth="1"/>
    <col min="4355" max="4355" width="39.44140625" style="574" customWidth="1"/>
    <col min="4356" max="4368" width="0" style="574" hidden="1" customWidth="1"/>
    <col min="4369" max="4369" width="27.5546875" style="574" customWidth="1"/>
    <col min="4370" max="4370" width="20.6640625" style="574" customWidth="1"/>
    <col min="4371" max="4371" width="15.33203125" style="574" customWidth="1"/>
    <col min="4372" max="4608" width="9.109375" style="574"/>
    <col min="4609" max="4609" width="47.5546875" style="574" customWidth="1"/>
    <col min="4610" max="4610" width="54.109375" style="574" customWidth="1"/>
    <col min="4611" max="4611" width="39.44140625" style="574" customWidth="1"/>
    <col min="4612" max="4624" width="0" style="574" hidden="1" customWidth="1"/>
    <col min="4625" max="4625" width="27.5546875" style="574" customWidth="1"/>
    <col min="4626" max="4626" width="20.6640625" style="574" customWidth="1"/>
    <col min="4627" max="4627" width="15.33203125" style="574" customWidth="1"/>
    <col min="4628" max="4864" width="9.109375" style="574"/>
    <col min="4865" max="4865" width="47.5546875" style="574" customWidth="1"/>
    <col min="4866" max="4866" width="54.109375" style="574" customWidth="1"/>
    <col min="4867" max="4867" width="39.44140625" style="574" customWidth="1"/>
    <col min="4868" max="4880" width="0" style="574" hidden="1" customWidth="1"/>
    <col min="4881" max="4881" width="27.5546875" style="574" customWidth="1"/>
    <col min="4882" max="4882" width="20.6640625" style="574" customWidth="1"/>
    <col min="4883" max="4883" width="15.33203125" style="574" customWidth="1"/>
    <col min="4884" max="5120" width="9.109375" style="574"/>
    <col min="5121" max="5121" width="47.5546875" style="574" customWidth="1"/>
    <col min="5122" max="5122" width="54.109375" style="574" customWidth="1"/>
    <col min="5123" max="5123" width="39.44140625" style="574" customWidth="1"/>
    <col min="5124" max="5136" width="0" style="574" hidden="1" customWidth="1"/>
    <col min="5137" max="5137" width="27.5546875" style="574" customWidth="1"/>
    <col min="5138" max="5138" width="20.6640625" style="574" customWidth="1"/>
    <col min="5139" max="5139" width="15.33203125" style="574" customWidth="1"/>
    <col min="5140" max="5376" width="9.109375" style="574"/>
    <col min="5377" max="5377" width="47.5546875" style="574" customWidth="1"/>
    <col min="5378" max="5378" width="54.109375" style="574" customWidth="1"/>
    <col min="5379" max="5379" width="39.44140625" style="574" customWidth="1"/>
    <col min="5380" max="5392" width="0" style="574" hidden="1" customWidth="1"/>
    <col min="5393" max="5393" width="27.5546875" style="574" customWidth="1"/>
    <col min="5394" max="5394" width="20.6640625" style="574" customWidth="1"/>
    <col min="5395" max="5395" width="15.33203125" style="574" customWidth="1"/>
    <col min="5396" max="5632" width="9.109375" style="574"/>
    <col min="5633" max="5633" width="47.5546875" style="574" customWidth="1"/>
    <col min="5634" max="5634" width="54.109375" style="574" customWidth="1"/>
    <col min="5635" max="5635" width="39.44140625" style="574" customWidth="1"/>
    <col min="5636" max="5648" width="0" style="574" hidden="1" customWidth="1"/>
    <col min="5649" max="5649" width="27.5546875" style="574" customWidth="1"/>
    <col min="5650" max="5650" width="20.6640625" style="574" customWidth="1"/>
    <col min="5651" max="5651" width="15.33203125" style="574" customWidth="1"/>
    <col min="5652" max="5888" width="9.109375" style="574"/>
    <col min="5889" max="5889" width="47.5546875" style="574" customWidth="1"/>
    <col min="5890" max="5890" width="54.109375" style="574" customWidth="1"/>
    <col min="5891" max="5891" width="39.44140625" style="574" customWidth="1"/>
    <col min="5892" max="5904" width="0" style="574" hidden="1" customWidth="1"/>
    <col min="5905" max="5905" width="27.5546875" style="574" customWidth="1"/>
    <col min="5906" max="5906" width="20.6640625" style="574" customWidth="1"/>
    <col min="5907" max="5907" width="15.33203125" style="574" customWidth="1"/>
    <col min="5908" max="6144" width="9.109375" style="574"/>
    <col min="6145" max="6145" width="47.5546875" style="574" customWidth="1"/>
    <col min="6146" max="6146" width="54.109375" style="574" customWidth="1"/>
    <col min="6147" max="6147" width="39.44140625" style="574" customWidth="1"/>
    <col min="6148" max="6160" width="0" style="574" hidden="1" customWidth="1"/>
    <col min="6161" max="6161" width="27.5546875" style="574" customWidth="1"/>
    <col min="6162" max="6162" width="20.6640625" style="574" customWidth="1"/>
    <col min="6163" max="6163" width="15.33203125" style="574" customWidth="1"/>
    <col min="6164" max="6400" width="9.109375" style="574"/>
    <col min="6401" max="6401" width="47.5546875" style="574" customWidth="1"/>
    <col min="6402" max="6402" width="54.109375" style="574" customWidth="1"/>
    <col min="6403" max="6403" width="39.44140625" style="574" customWidth="1"/>
    <col min="6404" max="6416" width="0" style="574" hidden="1" customWidth="1"/>
    <col min="6417" max="6417" width="27.5546875" style="574" customWidth="1"/>
    <col min="6418" max="6418" width="20.6640625" style="574" customWidth="1"/>
    <col min="6419" max="6419" width="15.33203125" style="574" customWidth="1"/>
    <col min="6420" max="6656" width="9.109375" style="574"/>
    <col min="6657" max="6657" width="47.5546875" style="574" customWidth="1"/>
    <col min="6658" max="6658" width="54.109375" style="574" customWidth="1"/>
    <col min="6659" max="6659" width="39.44140625" style="574" customWidth="1"/>
    <col min="6660" max="6672" width="0" style="574" hidden="1" customWidth="1"/>
    <col min="6673" max="6673" width="27.5546875" style="574" customWidth="1"/>
    <col min="6674" max="6674" width="20.6640625" style="574" customWidth="1"/>
    <col min="6675" max="6675" width="15.33203125" style="574" customWidth="1"/>
    <col min="6676" max="6912" width="9.109375" style="574"/>
    <col min="6913" max="6913" width="47.5546875" style="574" customWidth="1"/>
    <col min="6914" max="6914" width="54.109375" style="574" customWidth="1"/>
    <col min="6915" max="6915" width="39.44140625" style="574" customWidth="1"/>
    <col min="6916" max="6928" width="0" style="574" hidden="1" customWidth="1"/>
    <col min="6929" max="6929" width="27.5546875" style="574" customWidth="1"/>
    <col min="6930" max="6930" width="20.6640625" style="574" customWidth="1"/>
    <col min="6931" max="6931" width="15.33203125" style="574" customWidth="1"/>
    <col min="6932" max="7168" width="9.109375" style="574"/>
    <col min="7169" max="7169" width="47.5546875" style="574" customWidth="1"/>
    <col min="7170" max="7170" width="54.109375" style="574" customWidth="1"/>
    <col min="7171" max="7171" width="39.44140625" style="574" customWidth="1"/>
    <col min="7172" max="7184" width="0" style="574" hidden="1" customWidth="1"/>
    <col min="7185" max="7185" width="27.5546875" style="574" customWidth="1"/>
    <col min="7186" max="7186" width="20.6640625" style="574" customWidth="1"/>
    <col min="7187" max="7187" width="15.33203125" style="574" customWidth="1"/>
    <col min="7188" max="7424" width="9.109375" style="574"/>
    <col min="7425" max="7425" width="47.5546875" style="574" customWidth="1"/>
    <col min="7426" max="7426" width="54.109375" style="574" customWidth="1"/>
    <col min="7427" max="7427" width="39.44140625" style="574" customWidth="1"/>
    <col min="7428" max="7440" width="0" style="574" hidden="1" customWidth="1"/>
    <col min="7441" max="7441" width="27.5546875" style="574" customWidth="1"/>
    <col min="7442" max="7442" width="20.6640625" style="574" customWidth="1"/>
    <col min="7443" max="7443" width="15.33203125" style="574" customWidth="1"/>
    <col min="7444" max="7680" width="9.109375" style="574"/>
    <col min="7681" max="7681" width="47.5546875" style="574" customWidth="1"/>
    <col min="7682" max="7682" width="54.109375" style="574" customWidth="1"/>
    <col min="7683" max="7683" width="39.44140625" style="574" customWidth="1"/>
    <col min="7684" max="7696" width="0" style="574" hidden="1" customWidth="1"/>
    <col min="7697" max="7697" width="27.5546875" style="574" customWidth="1"/>
    <col min="7698" max="7698" width="20.6640625" style="574" customWidth="1"/>
    <col min="7699" max="7699" width="15.33203125" style="574" customWidth="1"/>
    <col min="7700" max="7936" width="9.109375" style="574"/>
    <col min="7937" max="7937" width="47.5546875" style="574" customWidth="1"/>
    <col min="7938" max="7938" width="54.109375" style="574" customWidth="1"/>
    <col min="7939" max="7939" width="39.44140625" style="574" customWidth="1"/>
    <col min="7940" max="7952" width="0" style="574" hidden="1" customWidth="1"/>
    <col min="7953" max="7953" width="27.5546875" style="574" customWidth="1"/>
    <col min="7954" max="7954" width="20.6640625" style="574" customWidth="1"/>
    <col min="7955" max="7955" width="15.33203125" style="574" customWidth="1"/>
    <col min="7956" max="8192" width="9.109375" style="574"/>
    <col min="8193" max="8193" width="47.5546875" style="574" customWidth="1"/>
    <col min="8194" max="8194" width="54.109375" style="574" customWidth="1"/>
    <col min="8195" max="8195" width="39.44140625" style="574" customWidth="1"/>
    <col min="8196" max="8208" width="0" style="574" hidden="1" customWidth="1"/>
    <col min="8209" max="8209" width="27.5546875" style="574" customWidth="1"/>
    <col min="8210" max="8210" width="20.6640625" style="574" customWidth="1"/>
    <col min="8211" max="8211" width="15.33203125" style="574" customWidth="1"/>
    <col min="8212" max="8448" width="9.109375" style="574"/>
    <col min="8449" max="8449" width="47.5546875" style="574" customWidth="1"/>
    <col min="8450" max="8450" width="54.109375" style="574" customWidth="1"/>
    <col min="8451" max="8451" width="39.44140625" style="574" customWidth="1"/>
    <col min="8452" max="8464" width="0" style="574" hidden="1" customWidth="1"/>
    <col min="8465" max="8465" width="27.5546875" style="574" customWidth="1"/>
    <col min="8466" max="8466" width="20.6640625" style="574" customWidth="1"/>
    <col min="8467" max="8467" width="15.33203125" style="574" customWidth="1"/>
    <col min="8468" max="8704" width="9.109375" style="574"/>
    <col min="8705" max="8705" width="47.5546875" style="574" customWidth="1"/>
    <col min="8706" max="8706" width="54.109375" style="574" customWidth="1"/>
    <col min="8707" max="8707" width="39.44140625" style="574" customWidth="1"/>
    <col min="8708" max="8720" width="0" style="574" hidden="1" customWidth="1"/>
    <col min="8721" max="8721" width="27.5546875" style="574" customWidth="1"/>
    <col min="8722" max="8722" width="20.6640625" style="574" customWidth="1"/>
    <col min="8723" max="8723" width="15.33203125" style="574" customWidth="1"/>
    <col min="8724" max="8960" width="9.109375" style="574"/>
    <col min="8961" max="8961" width="47.5546875" style="574" customWidth="1"/>
    <col min="8962" max="8962" width="54.109375" style="574" customWidth="1"/>
    <col min="8963" max="8963" width="39.44140625" style="574" customWidth="1"/>
    <col min="8964" max="8976" width="0" style="574" hidden="1" customWidth="1"/>
    <col min="8977" max="8977" width="27.5546875" style="574" customWidth="1"/>
    <col min="8978" max="8978" width="20.6640625" style="574" customWidth="1"/>
    <col min="8979" max="8979" width="15.33203125" style="574" customWidth="1"/>
    <col min="8980" max="9216" width="9.109375" style="574"/>
    <col min="9217" max="9217" width="47.5546875" style="574" customWidth="1"/>
    <col min="9218" max="9218" width="54.109375" style="574" customWidth="1"/>
    <col min="9219" max="9219" width="39.44140625" style="574" customWidth="1"/>
    <col min="9220" max="9232" width="0" style="574" hidden="1" customWidth="1"/>
    <col min="9233" max="9233" width="27.5546875" style="574" customWidth="1"/>
    <col min="9234" max="9234" width="20.6640625" style="574" customWidth="1"/>
    <col min="9235" max="9235" width="15.33203125" style="574" customWidth="1"/>
    <col min="9236" max="9472" width="9.109375" style="574"/>
    <col min="9473" max="9473" width="47.5546875" style="574" customWidth="1"/>
    <col min="9474" max="9474" width="54.109375" style="574" customWidth="1"/>
    <col min="9475" max="9475" width="39.44140625" style="574" customWidth="1"/>
    <col min="9476" max="9488" width="0" style="574" hidden="1" customWidth="1"/>
    <col min="9489" max="9489" width="27.5546875" style="574" customWidth="1"/>
    <col min="9490" max="9490" width="20.6640625" style="574" customWidth="1"/>
    <col min="9491" max="9491" width="15.33203125" style="574" customWidth="1"/>
    <col min="9492" max="9728" width="9.109375" style="574"/>
    <col min="9729" max="9729" width="47.5546875" style="574" customWidth="1"/>
    <col min="9730" max="9730" width="54.109375" style="574" customWidth="1"/>
    <col min="9731" max="9731" width="39.44140625" style="574" customWidth="1"/>
    <col min="9732" max="9744" width="0" style="574" hidden="1" customWidth="1"/>
    <col min="9745" max="9745" width="27.5546875" style="574" customWidth="1"/>
    <col min="9746" max="9746" width="20.6640625" style="574" customWidth="1"/>
    <col min="9747" max="9747" width="15.33203125" style="574" customWidth="1"/>
    <col min="9748" max="9984" width="9.109375" style="574"/>
    <col min="9985" max="9985" width="47.5546875" style="574" customWidth="1"/>
    <col min="9986" max="9986" width="54.109375" style="574" customWidth="1"/>
    <col min="9987" max="9987" width="39.44140625" style="574" customWidth="1"/>
    <col min="9988" max="10000" width="0" style="574" hidden="1" customWidth="1"/>
    <col min="10001" max="10001" width="27.5546875" style="574" customWidth="1"/>
    <col min="10002" max="10002" width="20.6640625" style="574" customWidth="1"/>
    <col min="10003" max="10003" width="15.33203125" style="574" customWidth="1"/>
    <col min="10004" max="10240" width="9.109375" style="574"/>
    <col min="10241" max="10241" width="47.5546875" style="574" customWidth="1"/>
    <col min="10242" max="10242" width="54.109375" style="574" customWidth="1"/>
    <col min="10243" max="10243" width="39.44140625" style="574" customWidth="1"/>
    <col min="10244" max="10256" width="0" style="574" hidden="1" customWidth="1"/>
    <col min="10257" max="10257" width="27.5546875" style="574" customWidth="1"/>
    <col min="10258" max="10258" width="20.6640625" style="574" customWidth="1"/>
    <col min="10259" max="10259" width="15.33203125" style="574" customWidth="1"/>
    <col min="10260" max="10496" width="9.109375" style="574"/>
    <col min="10497" max="10497" width="47.5546875" style="574" customWidth="1"/>
    <col min="10498" max="10498" width="54.109375" style="574" customWidth="1"/>
    <col min="10499" max="10499" width="39.44140625" style="574" customWidth="1"/>
    <col min="10500" max="10512" width="0" style="574" hidden="1" customWidth="1"/>
    <col min="10513" max="10513" width="27.5546875" style="574" customWidth="1"/>
    <col min="10514" max="10514" width="20.6640625" style="574" customWidth="1"/>
    <col min="10515" max="10515" width="15.33203125" style="574" customWidth="1"/>
    <col min="10516" max="10752" width="9.109375" style="574"/>
    <col min="10753" max="10753" width="47.5546875" style="574" customWidth="1"/>
    <col min="10754" max="10754" width="54.109375" style="574" customWidth="1"/>
    <col min="10755" max="10755" width="39.44140625" style="574" customWidth="1"/>
    <col min="10756" max="10768" width="0" style="574" hidden="1" customWidth="1"/>
    <col min="10769" max="10769" width="27.5546875" style="574" customWidth="1"/>
    <col min="10770" max="10770" width="20.6640625" style="574" customWidth="1"/>
    <col min="10771" max="10771" width="15.33203125" style="574" customWidth="1"/>
    <col min="10772" max="11008" width="9.109375" style="574"/>
    <col min="11009" max="11009" width="47.5546875" style="574" customWidth="1"/>
    <col min="11010" max="11010" width="54.109375" style="574" customWidth="1"/>
    <col min="11011" max="11011" width="39.44140625" style="574" customWidth="1"/>
    <col min="11012" max="11024" width="0" style="574" hidden="1" customWidth="1"/>
    <col min="11025" max="11025" width="27.5546875" style="574" customWidth="1"/>
    <col min="11026" max="11026" width="20.6640625" style="574" customWidth="1"/>
    <col min="11027" max="11027" width="15.33203125" style="574" customWidth="1"/>
    <col min="11028" max="11264" width="9.109375" style="574"/>
    <col min="11265" max="11265" width="47.5546875" style="574" customWidth="1"/>
    <col min="11266" max="11266" width="54.109375" style="574" customWidth="1"/>
    <col min="11267" max="11267" width="39.44140625" style="574" customWidth="1"/>
    <col min="11268" max="11280" width="0" style="574" hidden="1" customWidth="1"/>
    <col min="11281" max="11281" width="27.5546875" style="574" customWidth="1"/>
    <col min="11282" max="11282" width="20.6640625" style="574" customWidth="1"/>
    <col min="11283" max="11283" width="15.33203125" style="574" customWidth="1"/>
    <col min="11284" max="11520" width="9.109375" style="574"/>
    <col min="11521" max="11521" width="47.5546875" style="574" customWidth="1"/>
    <col min="11522" max="11522" width="54.109375" style="574" customWidth="1"/>
    <col min="11523" max="11523" width="39.44140625" style="574" customWidth="1"/>
    <col min="11524" max="11536" width="0" style="574" hidden="1" customWidth="1"/>
    <col min="11537" max="11537" width="27.5546875" style="574" customWidth="1"/>
    <col min="11538" max="11538" width="20.6640625" style="574" customWidth="1"/>
    <col min="11539" max="11539" width="15.33203125" style="574" customWidth="1"/>
    <col min="11540" max="11776" width="9.109375" style="574"/>
    <col min="11777" max="11777" width="47.5546875" style="574" customWidth="1"/>
    <col min="11778" max="11778" width="54.109375" style="574" customWidth="1"/>
    <col min="11779" max="11779" width="39.44140625" style="574" customWidth="1"/>
    <col min="11780" max="11792" width="0" style="574" hidden="1" customWidth="1"/>
    <col min="11793" max="11793" width="27.5546875" style="574" customWidth="1"/>
    <col min="11794" max="11794" width="20.6640625" style="574" customWidth="1"/>
    <col min="11795" max="11795" width="15.33203125" style="574" customWidth="1"/>
    <col min="11796" max="12032" width="9.109375" style="574"/>
    <col min="12033" max="12033" width="47.5546875" style="574" customWidth="1"/>
    <col min="12034" max="12034" width="54.109375" style="574" customWidth="1"/>
    <col min="12035" max="12035" width="39.44140625" style="574" customWidth="1"/>
    <col min="12036" max="12048" width="0" style="574" hidden="1" customWidth="1"/>
    <col min="12049" max="12049" width="27.5546875" style="574" customWidth="1"/>
    <col min="12050" max="12050" width="20.6640625" style="574" customWidth="1"/>
    <col min="12051" max="12051" width="15.33203125" style="574" customWidth="1"/>
    <col min="12052" max="12288" width="9.109375" style="574"/>
    <col min="12289" max="12289" width="47.5546875" style="574" customWidth="1"/>
    <col min="12290" max="12290" width="54.109375" style="574" customWidth="1"/>
    <col min="12291" max="12291" width="39.44140625" style="574" customWidth="1"/>
    <col min="12292" max="12304" width="0" style="574" hidden="1" customWidth="1"/>
    <col min="12305" max="12305" width="27.5546875" style="574" customWidth="1"/>
    <col min="12306" max="12306" width="20.6640625" style="574" customWidth="1"/>
    <col min="12307" max="12307" width="15.33203125" style="574" customWidth="1"/>
    <col min="12308" max="12544" width="9.109375" style="574"/>
    <col min="12545" max="12545" width="47.5546875" style="574" customWidth="1"/>
    <col min="12546" max="12546" width="54.109375" style="574" customWidth="1"/>
    <col min="12547" max="12547" width="39.44140625" style="574" customWidth="1"/>
    <col min="12548" max="12560" width="0" style="574" hidden="1" customWidth="1"/>
    <col min="12561" max="12561" width="27.5546875" style="574" customWidth="1"/>
    <col min="12562" max="12562" width="20.6640625" style="574" customWidth="1"/>
    <col min="12563" max="12563" width="15.33203125" style="574" customWidth="1"/>
    <col min="12564" max="12800" width="9.109375" style="574"/>
    <col min="12801" max="12801" width="47.5546875" style="574" customWidth="1"/>
    <col min="12802" max="12802" width="54.109375" style="574" customWidth="1"/>
    <col min="12803" max="12803" width="39.44140625" style="574" customWidth="1"/>
    <col min="12804" max="12816" width="0" style="574" hidden="1" customWidth="1"/>
    <col min="12817" max="12817" width="27.5546875" style="574" customWidth="1"/>
    <col min="12818" max="12818" width="20.6640625" style="574" customWidth="1"/>
    <col min="12819" max="12819" width="15.33203125" style="574" customWidth="1"/>
    <col min="12820" max="13056" width="9.109375" style="574"/>
    <col min="13057" max="13057" width="47.5546875" style="574" customWidth="1"/>
    <col min="13058" max="13058" width="54.109375" style="574" customWidth="1"/>
    <col min="13059" max="13059" width="39.44140625" style="574" customWidth="1"/>
    <col min="13060" max="13072" width="0" style="574" hidden="1" customWidth="1"/>
    <col min="13073" max="13073" width="27.5546875" style="574" customWidth="1"/>
    <col min="13074" max="13074" width="20.6640625" style="574" customWidth="1"/>
    <col min="13075" max="13075" width="15.33203125" style="574" customWidth="1"/>
    <col min="13076" max="13312" width="9.109375" style="574"/>
    <col min="13313" max="13313" width="47.5546875" style="574" customWidth="1"/>
    <col min="13314" max="13314" width="54.109375" style="574" customWidth="1"/>
    <col min="13315" max="13315" width="39.44140625" style="574" customWidth="1"/>
    <col min="13316" max="13328" width="0" style="574" hidden="1" customWidth="1"/>
    <col min="13329" max="13329" width="27.5546875" style="574" customWidth="1"/>
    <col min="13330" max="13330" width="20.6640625" style="574" customWidth="1"/>
    <col min="13331" max="13331" width="15.33203125" style="574" customWidth="1"/>
    <col min="13332" max="13568" width="9.109375" style="574"/>
    <col min="13569" max="13569" width="47.5546875" style="574" customWidth="1"/>
    <col min="13570" max="13570" width="54.109375" style="574" customWidth="1"/>
    <col min="13571" max="13571" width="39.44140625" style="574" customWidth="1"/>
    <col min="13572" max="13584" width="0" style="574" hidden="1" customWidth="1"/>
    <col min="13585" max="13585" width="27.5546875" style="574" customWidth="1"/>
    <col min="13586" max="13586" width="20.6640625" style="574" customWidth="1"/>
    <col min="13587" max="13587" width="15.33203125" style="574" customWidth="1"/>
    <col min="13588" max="13824" width="9.109375" style="574"/>
    <col min="13825" max="13825" width="47.5546875" style="574" customWidth="1"/>
    <col min="13826" max="13826" width="54.109375" style="574" customWidth="1"/>
    <col min="13827" max="13827" width="39.44140625" style="574" customWidth="1"/>
    <col min="13828" max="13840" width="0" style="574" hidden="1" customWidth="1"/>
    <col min="13841" max="13841" width="27.5546875" style="574" customWidth="1"/>
    <col min="13842" max="13842" width="20.6640625" style="574" customWidth="1"/>
    <col min="13843" max="13843" width="15.33203125" style="574" customWidth="1"/>
    <col min="13844" max="14080" width="9.109375" style="574"/>
    <col min="14081" max="14081" width="47.5546875" style="574" customWidth="1"/>
    <col min="14082" max="14082" width="54.109375" style="574" customWidth="1"/>
    <col min="14083" max="14083" width="39.44140625" style="574" customWidth="1"/>
    <col min="14084" max="14096" width="0" style="574" hidden="1" customWidth="1"/>
    <col min="14097" max="14097" width="27.5546875" style="574" customWidth="1"/>
    <col min="14098" max="14098" width="20.6640625" style="574" customWidth="1"/>
    <col min="14099" max="14099" width="15.33203125" style="574" customWidth="1"/>
    <col min="14100" max="14336" width="9.109375" style="574"/>
    <col min="14337" max="14337" width="47.5546875" style="574" customWidth="1"/>
    <col min="14338" max="14338" width="54.109375" style="574" customWidth="1"/>
    <col min="14339" max="14339" width="39.44140625" style="574" customWidth="1"/>
    <col min="14340" max="14352" width="0" style="574" hidden="1" customWidth="1"/>
    <col min="14353" max="14353" width="27.5546875" style="574" customWidth="1"/>
    <col min="14354" max="14354" width="20.6640625" style="574" customWidth="1"/>
    <col min="14355" max="14355" width="15.33203125" style="574" customWidth="1"/>
    <col min="14356" max="14592" width="9.109375" style="574"/>
    <col min="14593" max="14593" width="47.5546875" style="574" customWidth="1"/>
    <col min="14594" max="14594" width="54.109375" style="574" customWidth="1"/>
    <col min="14595" max="14595" width="39.44140625" style="574" customWidth="1"/>
    <col min="14596" max="14608" width="0" style="574" hidden="1" customWidth="1"/>
    <col min="14609" max="14609" width="27.5546875" style="574" customWidth="1"/>
    <col min="14610" max="14610" width="20.6640625" style="574" customWidth="1"/>
    <col min="14611" max="14611" width="15.33203125" style="574" customWidth="1"/>
    <col min="14612" max="14848" width="9.109375" style="574"/>
    <col min="14849" max="14849" width="47.5546875" style="574" customWidth="1"/>
    <col min="14850" max="14850" width="54.109375" style="574" customWidth="1"/>
    <col min="14851" max="14851" width="39.44140625" style="574" customWidth="1"/>
    <col min="14852" max="14864" width="0" style="574" hidden="1" customWidth="1"/>
    <col min="14865" max="14865" width="27.5546875" style="574" customWidth="1"/>
    <col min="14866" max="14866" width="20.6640625" style="574" customWidth="1"/>
    <col min="14867" max="14867" width="15.33203125" style="574" customWidth="1"/>
    <col min="14868" max="15104" width="9.109375" style="574"/>
    <col min="15105" max="15105" width="47.5546875" style="574" customWidth="1"/>
    <col min="15106" max="15106" width="54.109375" style="574" customWidth="1"/>
    <col min="15107" max="15107" width="39.44140625" style="574" customWidth="1"/>
    <col min="15108" max="15120" width="0" style="574" hidden="1" customWidth="1"/>
    <col min="15121" max="15121" width="27.5546875" style="574" customWidth="1"/>
    <col min="15122" max="15122" width="20.6640625" style="574" customWidth="1"/>
    <col min="15123" max="15123" width="15.33203125" style="574" customWidth="1"/>
    <col min="15124" max="15360" width="9.109375" style="574"/>
    <col min="15361" max="15361" width="47.5546875" style="574" customWidth="1"/>
    <col min="15362" max="15362" width="54.109375" style="574" customWidth="1"/>
    <col min="15363" max="15363" width="39.44140625" style="574" customWidth="1"/>
    <col min="15364" max="15376" width="0" style="574" hidden="1" customWidth="1"/>
    <col min="15377" max="15377" width="27.5546875" style="574" customWidth="1"/>
    <col min="15378" max="15378" width="20.6640625" style="574" customWidth="1"/>
    <col min="15379" max="15379" width="15.33203125" style="574" customWidth="1"/>
    <col min="15380" max="15616" width="9.109375" style="574"/>
    <col min="15617" max="15617" width="47.5546875" style="574" customWidth="1"/>
    <col min="15618" max="15618" width="54.109375" style="574" customWidth="1"/>
    <col min="15619" max="15619" width="39.44140625" style="574" customWidth="1"/>
    <col min="15620" max="15632" width="0" style="574" hidden="1" customWidth="1"/>
    <col min="15633" max="15633" width="27.5546875" style="574" customWidth="1"/>
    <col min="15634" max="15634" width="20.6640625" style="574" customWidth="1"/>
    <col min="15635" max="15635" width="15.33203125" style="574" customWidth="1"/>
    <col min="15636" max="15872" width="9.109375" style="574"/>
    <col min="15873" max="15873" width="47.5546875" style="574" customWidth="1"/>
    <col min="15874" max="15874" width="54.109375" style="574" customWidth="1"/>
    <col min="15875" max="15875" width="39.44140625" style="574" customWidth="1"/>
    <col min="15876" max="15888" width="0" style="574" hidden="1" customWidth="1"/>
    <col min="15889" max="15889" width="27.5546875" style="574" customWidth="1"/>
    <col min="15890" max="15890" width="20.6640625" style="574" customWidth="1"/>
    <col min="15891" max="15891" width="15.33203125" style="574" customWidth="1"/>
    <col min="15892" max="16128" width="9.109375" style="574"/>
    <col min="16129" max="16129" width="47.5546875" style="574" customWidth="1"/>
    <col min="16130" max="16130" width="54.109375" style="574" customWidth="1"/>
    <col min="16131" max="16131" width="39.44140625" style="574" customWidth="1"/>
    <col min="16132" max="16144" width="0" style="574" hidden="1" customWidth="1"/>
    <col min="16145" max="16145" width="27.5546875" style="574" customWidth="1"/>
    <col min="16146" max="16146" width="20.6640625" style="574" customWidth="1"/>
    <col min="16147" max="16147" width="15.33203125" style="574" customWidth="1"/>
    <col min="16148" max="16384" width="9.109375" style="574"/>
  </cols>
  <sheetData>
    <row r="1" spans="1:8" ht="24" customHeight="1" x14ac:dyDescent="0.25">
      <c r="A1" s="998" t="s">
        <v>965</v>
      </c>
      <c r="B1" s="999"/>
      <c r="C1" s="999"/>
      <c r="D1" s="999"/>
      <c r="E1" s="999"/>
      <c r="F1" s="999"/>
      <c r="G1" s="999"/>
      <c r="H1" s="1000"/>
    </row>
    <row r="2" spans="1:8" ht="63" customHeight="1" x14ac:dyDescent="0.25">
      <c r="A2" s="1001"/>
      <c r="B2" s="1002"/>
      <c r="C2" s="1002"/>
      <c r="D2" s="1002"/>
      <c r="E2" s="1002"/>
      <c r="F2" s="1002"/>
      <c r="G2" s="1002"/>
      <c r="H2" s="1003"/>
    </row>
    <row r="3" spans="1:8" ht="27" customHeight="1" x14ac:dyDescent="0.25">
      <c r="A3" s="1004" t="s">
        <v>966</v>
      </c>
      <c r="B3" s="1005"/>
      <c r="C3" s="1006"/>
      <c r="F3" s="575" t="s">
        <v>967</v>
      </c>
      <c r="G3" s="575"/>
      <c r="H3" s="576" t="s">
        <v>968</v>
      </c>
    </row>
    <row r="4" spans="1:8" x14ac:dyDescent="0.25">
      <c r="A4" s="577" t="s">
        <v>969</v>
      </c>
      <c r="B4" s="577" t="s">
        <v>9</v>
      </c>
      <c r="C4" s="578" t="s">
        <v>183</v>
      </c>
      <c r="G4" s="579"/>
      <c r="H4" s="576"/>
    </row>
    <row r="5" spans="1:8" ht="14.4" x14ac:dyDescent="0.3">
      <c r="A5" s="580"/>
      <c r="B5" s="581"/>
      <c r="C5" s="582"/>
      <c r="F5" s="583" t="e">
        <v>#REF!</v>
      </c>
      <c r="G5" s="584" t="e">
        <v>#REF!</v>
      </c>
      <c r="H5" s="585" t="e">
        <v>#REF!</v>
      </c>
    </row>
    <row r="6" spans="1:8" ht="14.4" x14ac:dyDescent="0.3">
      <c r="A6" s="586" t="s">
        <v>970</v>
      </c>
      <c r="B6" s="587" t="s">
        <v>971</v>
      </c>
      <c r="C6" s="588" t="s">
        <v>972</v>
      </c>
      <c r="F6" s="583">
        <v>3352190</v>
      </c>
      <c r="G6" s="584">
        <v>3084690</v>
      </c>
      <c r="H6" s="585">
        <v>0</v>
      </c>
    </row>
    <row r="7" spans="1:8" ht="14.4" x14ac:dyDescent="0.3">
      <c r="A7" s="589"/>
      <c r="B7" s="590"/>
      <c r="C7" s="591"/>
      <c r="F7" s="583"/>
      <c r="G7" s="584"/>
      <c r="H7" s="585"/>
    </row>
    <row r="8" spans="1:8" ht="14.4" x14ac:dyDescent="0.3">
      <c r="A8" s="586" t="s">
        <v>973</v>
      </c>
      <c r="B8" s="587" t="s">
        <v>974</v>
      </c>
      <c r="C8" s="588" t="s">
        <v>972</v>
      </c>
      <c r="F8" s="583">
        <v>20418367.56199998</v>
      </c>
      <c r="G8" s="584">
        <v>20363367.56199998</v>
      </c>
      <c r="H8" s="585">
        <v>0</v>
      </c>
    </row>
    <row r="9" spans="1:8" ht="14.4" x14ac:dyDescent="0.3">
      <c r="A9" s="592"/>
      <c r="B9" s="590"/>
      <c r="C9" s="593"/>
      <c r="F9" s="583"/>
      <c r="G9" s="584"/>
      <c r="H9" s="585"/>
    </row>
    <row r="10" spans="1:8" ht="14.4" x14ac:dyDescent="0.3">
      <c r="A10" s="586" t="s">
        <v>975</v>
      </c>
      <c r="B10" s="587" t="s">
        <v>976</v>
      </c>
      <c r="C10" s="594" t="s">
        <v>972</v>
      </c>
      <c r="F10" s="583">
        <v>26530149.960000001</v>
      </c>
      <c r="G10" s="584" t="e">
        <v>#REF!</v>
      </c>
      <c r="H10" s="585" t="e">
        <v>#REF!</v>
      </c>
    </row>
    <row r="11" spans="1:8" ht="14.4" x14ac:dyDescent="0.3">
      <c r="A11" s="589"/>
      <c r="B11" s="590"/>
      <c r="C11" s="593"/>
      <c r="F11" s="583"/>
      <c r="G11" s="584"/>
      <c r="H11" s="585"/>
    </row>
    <row r="12" spans="1:8" ht="14.4" x14ac:dyDescent="0.3">
      <c r="A12" s="586" t="s">
        <v>977</v>
      </c>
      <c r="B12" s="587" t="s">
        <v>978</v>
      </c>
      <c r="C12" s="594" t="s">
        <v>972</v>
      </c>
      <c r="F12" s="583">
        <v>4524209.5</v>
      </c>
      <c r="G12" s="584">
        <v>3884172</v>
      </c>
      <c r="H12" s="585">
        <v>7.9488000000000012</v>
      </c>
    </row>
    <row r="13" spans="1:8" ht="14.4" x14ac:dyDescent="0.3">
      <c r="A13" s="586"/>
      <c r="B13" s="587"/>
      <c r="C13" s="595"/>
      <c r="F13" s="583"/>
      <c r="G13" s="584"/>
      <c r="H13" s="585"/>
    </row>
    <row r="14" spans="1:8" ht="26.4" x14ac:dyDescent="0.3">
      <c r="A14" s="586" t="s">
        <v>979</v>
      </c>
      <c r="B14" s="596" t="s">
        <v>980</v>
      </c>
      <c r="C14" s="594" t="s">
        <v>972</v>
      </c>
      <c r="F14" s="583"/>
      <c r="G14" s="584"/>
      <c r="H14" s="585"/>
    </row>
    <row r="15" spans="1:8" ht="14.4" x14ac:dyDescent="0.3">
      <c r="A15" s="586"/>
      <c r="B15" s="587"/>
      <c r="C15" s="595"/>
      <c r="F15" s="583"/>
      <c r="G15" s="584"/>
      <c r="H15" s="585"/>
    </row>
    <row r="16" spans="1:8" ht="14.4" x14ac:dyDescent="0.3">
      <c r="A16" s="586" t="s">
        <v>981</v>
      </c>
      <c r="B16" s="587" t="s">
        <v>982</v>
      </c>
      <c r="C16" s="594" t="s">
        <v>972</v>
      </c>
      <c r="F16" s="583"/>
      <c r="G16" s="584"/>
      <c r="H16" s="585"/>
    </row>
    <row r="17" spans="1:9" ht="14.4" x14ac:dyDescent="0.3">
      <c r="A17" s="586"/>
      <c r="B17" s="587"/>
      <c r="C17" s="595"/>
      <c r="F17" s="583"/>
      <c r="G17" s="584"/>
      <c r="H17" s="585"/>
    </row>
    <row r="18" spans="1:9" ht="14.4" x14ac:dyDescent="0.3">
      <c r="A18" s="586" t="s">
        <v>983</v>
      </c>
      <c r="B18" s="587" t="s">
        <v>984</v>
      </c>
      <c r="C18" s="594" t="s">
        <v>972</v>
      </c>
      <c r="F18" s="583"/>
      <c r="G18" s="584"/>
      <c r="H18" s="585"/>
    </row>
    <row r="19" spans="1:9" ht="14.4" x14ac:dyDescent="0.3">
      <c r="A19" s="586"/>
      <c r="B19" s="587"/>
      <c r="C19" s="595"/>
      <c r="F19" s="583"/>
      <c r="G19" s="584"/>
      <c r="H19" s="585"/>
    </row>
    <row r="20" spans="1:9" ht="14.4" x14ac:dyDescent="0.3">
      <c r="A20" s="592"/>
      <c r="B20" s="590"/>
      <c r="C20" s="593"/>
      <c r="F20" s="583"/>
      <c r="G20" s="584"/>
      <c r="H20" s="585"/>
    </row>
    <row r="21" spans="1:9" ht="14.4" x14ac:dyDescent="0.3">
      <c r="A21" s="597"/>
      <c r="B21" s="598"/>
      <c r="C21" s="599"/>
      <c r="G21" s="584"/>
      <c r="H21" s="585"/>
    </row>
    <row r="22" spans="1:9" ht="14.4" x14ac:dyDescent="0.3">
      <c r="A22" s="600" t="s">
        <v>985</v>
      </c>
      <c r="B22" s="601"/>
      <c r="C22" s="602" t="s">
        <v>972</v>
      </c>
      <c r="D22" s="603"/>
      <c r="E22" s="604"/>
      <c r="F22" s="605" t="e">
        <f>SUM(F5:F12)</f>
        <v>#REF!</v>
      </c>
      <c r="G22" s="584" t="e">
        <f>SUM(G5:G12)</f>
        <v>#REF!</v>
      </c>
      <c r="H22" s="585" t="e">
        <f>SUM(H5:H12)</f>
        <v>#REF!</v>
      </c>
      <c r="I22" s="604"/>
    </row>
    <row r="23" spans="1:9" ht="14.4" x14ac:dyDescent="0.3">
      <c r="A23" s="606"/>
      <c r="B23" s="607"/>
      <c r="C23" s="608"/>
      <c r="D23" s="603"/>
      <c r="E23" s="604"/>
      <c r="F23" s="605">
        <v>74289902.510000005</v>
      </c>
      <c r="G23" s="584" t="e">
        <f>F23-C22</f>
        <v>#VALUE!</v>
      </c>
      <c r="H23" s="585"/>
      <c r="I23" s="604"/>
    </row>
    <row r="24" spans="1:9" x14ac:dyDescent="0.25">
      <c r="A24" s="609"/>
      <c r="B24" s="609"/>
      <c r="C24" s="610"/>
    </row>
    <row r="25" spans="1:9" x14ac:dyDescent="0.25">
      <c r="A25" s="609"/>
      <c r="B25" s="609"/>
      <c r="C25" s="610"/>
    </row>
    <row r="26" spans="1:9" x14ac:dyDescent="0.25">
      <c r="A26" s="609"/>
      <c r="B26" s="609"/>
      <c r="C26" s="610"/>
    </row>
    <row r="27" spans="1:9" x14ac:dyDescent="0.25">
      <c r="A27" s="609"/>
      <c r="B27" s="609"/>
      <c r="C27" s="610"/>
    </row>
    <row r="85" spans="6:6" x14ac:dyDescent="0.25">
      <c r="F85" s="574">
        <f>G83</f>
        <v>0</v>
      </c>
    </row>
    <row r="91" spans="6:6" x14ac:dyDescent="0.25">
      <c r="F91" s="574">
        <f>G87</f>
        <v>0</v>
      </c>
    </row>
    <row r="95" spans="6:6" x14ac:dyDescent="0.25">
      <c r="F95" s="574">
        <f>G93</f>
        <v>0</v>
      </c>
    </row>
    <row r="99" spans="6:6" x14ac:dyDescent="0.25">
      <c r="F99" s="574">
        <f>G97</f>
        <v>0</v>
      </c>
    </row>
    <row r="115" spans="6:6" x14ac:dyDescent="0.25">
      <c r="F115" s="574">
        <f>G113</f>
        <v>0</v>
      </c>
    </row>
    <row r="143" spans="8:8" x14ac:dyDescent="0.25">
      <c r="H143" s="611"/>
    </row>
    <row r="144" spans="8:8" x14ac:dyDescent="0.25">
      <c r="H144" s="611"/>
    </row>
    <row r="145" spans="4:8" x14ac:dyDescent="0.25">
      <c r="H145" s="611"/>
    </row>
    <row r="146" spans="4:8" x14ac:dyDescent="0.25">
      <c r="H146" s="611"/>
    </row>
    <row r="147" spans="4:8" x14ac:dyDescent="0.25">
      <c r="D147" s="612"/>
      <c r="E147" s="612"/>
      <c r="F147" s="612"/>
      <c r="G147" s="612"/>
      <c r="H147" s="613"/>
    </row>
    <row r="148" spans="4:8" x14ac:dyDescent="0.25">
      <c r="H148" s="614"/>
    </row>
    <row r="149" spans="4:8" x14ac:dyDescent="0.25">
      <c r="H149" s="611"/>
    </row>
    <row r="150" spans="4:8" x14ac:dyDescent="0.25">
      <c r="H150" s="611"/>
    </row>
    <row r="151" spans="4:8" x14ac:dyDescent="0.25">
      <c r="E151" s="615"/>
      <c r="H151" s="611"/>
    </row>
    <row r="152" spans="4:8" x14ac:dyDescent="0.25">
      <c r="H152" s="611"/>
    </row>
    <row r="153" spans="4:8" x14ac:dyDescent="0.25">
      <c r="H153" s="611"/>
    </row>
    <row r="154" spans="4:8" x14ac:dyDescent="0.25">
      <c r="H154" s="611"/>
    </row>
    <row r="155" spans="4:8" x14ac:dyDescent="0.25">
      <c r="H155" s="611"/>
    </row>
    <row r="156" spans="4:8" x14ac:dyDescent="0.25">
      <c r="H156" s="611"/>
    </row>
    <row r="157" spans="4:8" x14ac:dyDescent="0.25">
      <c r="H157" s="611"/>
    </row>
    <row r="158" spans="4:8" x14ac:dyDescent="0.25">
      <c r="D158" s="616"/>
      <c r="E158" s="616"/>
      <c r="F158" s="616"/>
      <c r="G158" s="616"/>
      <c r="H158" s="617"/>
    </row>
    <row r="159" spans="4:8" x14ac:dyDescent="0.25">
      <c r="H159" s="617"/>
    </row>
    <row r="160" spans="4:8" x14ac:dyDescent="0.25">
      <c r="D160" s="612"/>
      <c r="E160" s="612"/>
      <c r="F160" s="612"/>
      <c r="G160" s="618"/>
      <c r="H160" s="613"/>
    </row>
    <row r="161" spans="4:8" x14ac:dyDescent="0.25">
      <c r="D161" s="612"/>
      <c r="E161" s="612"/>
      <c r="F161" s="612"/>
      <c r="G161" s="618"/>
      <c r="H161" s="613"/>
    </row>
    <row r="162" spans="4:8" x14ac:dyDescent="0.25">
      <c r="D162" s="616"/>
      <c r="E162" s="616"/>
      <c r="F162" s="616"/>
      <c r="G162" s="616"/>
      <c r="H162" s="613"/>
    </row>
    <row r="163" spans="4:8" x14ac:dyDescent="0.25">
      <c r="H163" s="611"/>
    </row>
    <row r="164" spans="4:8" x14ac:dyDescent="0.25">
      <c r="H164" s="611"/>
    </row>
    <row r="165" spans="4:8" x14ac:dyDescent="0.25">
      <c r="H165" s="611"/>
    </row>
    <row r="166" spans="4:8" x14ac:dyDescent="0.25">
      <c r="H166" s="611"/>
    </row>
    <row r="167" spans="4:8" x14ac:dyDescent="0.25">
      <c r="H167" s="611"/>
    </row>
    <row r="168" spans="4:8" x14ac:dyDescent="0.25">
      <c r="H168" s="611"/>
    </row>
    <row r="169" spans="4:8" x14ac:dyDescent="0.25">
      <c r="H169" s="611"/>
    </row>
    <row r="170" spans="4:8" x14ac:dyDescent="0.25">
      <c r="H170" s="611"/>
    </row>
    <row r="171" spans="4:8" x14ac:dyDescent="0.25">
      <c r="H171" s="611"/>
    </row>
    <row r="172" spans="4:8" x14ac:dyDescent="0.25">
      <c r="H172" s="611"/>
    </row>
    <row r="173" spans="4:8" x14ac:dyDescent="0.25">
      <c r="H173" s="611"/>
    </row>
    <row r="174" spans="4:8" x14ac:dyDescent="0.25">
      <c r="H174" s="611"/>
    </row>
    <row r="175" spans="4:8" x14ac:dyDescent="0.25">
      <c r="H175" s="611"/>
    </row>
    <row r="176" spans="4:8" x14ac:dyDescent="0.25">
      <c r="H176" s="611"/>
    </row>
    <row r="177" spans="4:8" x14ac:dyDescent="0.25">
      <c r="H177" s="611"/>
    </row>
    <row r="178" spans="4:8" x14ac:dyDescent="0.25">
      <c r="H178" s="611"/>
    </row>
    <row r="179" spans="4:8" x14ac:dyDescent="0.25">
      <c r="H179" s="611"/>
    </row>
    <row r="180" spans="4:8" x14ac:dyDescent="0.25">
      <c r="H180" s="611"/>
    </row>
    <row r="181" spans="4:8" x14ac:dyDescent="0.25">
      <c r="H181" s="611"/>
    </row>
    <row r="182" spans="4:8" x14ac:dyDescent="0.25">
      <c r="H182" s="611"/>
    </row>
    <row r="183" spans="4:8" x14ac:dyDescent="0.25">
      <c r="H183" s="611"/>
    </row>
    <row r="184" spans="4:8" x14ac:dyDescent="0.25">
      <c r="H184" s="611"/>
    </row>
    <row r="185" spans="4:8" x14ac:dyDescent="0.25">
      <c r="H185" s="611"/>
    </row>
    <row r="186" spans="4:8" x14ac:dyDescent="0.25">
      <c r="H186" s="611"/>
    </row>
    <row r="187" spans="4:8" ht="43.5" customHeight="1" x14ac:dyDescent="0.25">
      <c r="D187" s="574" t="s">
        <v>986</v>
      </c>
      <c r="H187" s="611"/>
    </row>
    <row r="188" spans="4:8" x14ac:dyDescent="0.25">
      <c r="H188" s="611"/>
    </row>
    <row r="189" spans="4:8" x14ac:dyDescent="0.25">
      <c r="H189" s="611"/>
    </row>
    <row r="190" spans="4:8" x14ac:dyDescent="0.25">
      <c r="H190" s="611"/>
    </row>
    <row r="191" spans="4:8" x14ac:dyDescent="0.25">
      <c r="H191" s="611"/>
    </row>
    <row r="192" spans="4:8" x14ac:dyDescent="0.25">
      <c r="H192" s="611"/>
    </row>
    <row r="193" spans="1:8" x14ac:dyDescent="0.25">
      <c r="H193" s="611"/>
    </row>
    <row r="194" spans="1:8" x14ac:dyDescent="0.25">
      <c r="H194" s="611"/>
    </row>
    <row r="195" spans="1:8" x14ac:dyDescent="0.25">
      <c r="H195" s="611"/>
    </row>
    <row r="196" spans="1:8" x14ac:dyDescent="0.25">
      <c r="H196" s="611"/>
    </row>
    <row r="197" spans="1:8" x14ac:dyDescent="0.25">
      <c r="H197" s="611"/>
    </row>
    <row r="198" spans="1:8" x14ac:dyDescent="0.25">
      <c r="H198" s="611"/>
    </row>
    <row r="199" spans="1:8" x14ac:dyDescent="0.25">
      <c r="H199" s="611"/>
    </row>
    <row r="200" spans="1:8" x14ac:dyDescent="0.25">
      <c r="H200" s="611"/>
    </row>
    <row r="201" spans="1:8" x14ac:dyDescent="0.25">
      <c r="H201" s="611"/>
    </row>
    <row r="202" spans="1:8" x14ac:dyDescent="0.25">
      <c r="H202" s="611"/>
    </row>
    <row r="203" spans="1:8" x14ac:dyDescent="0.25">
      <c r="H203" s="611"/>
    </row>
    <row r="204" spans="1:8" x14ac:dyDescent="0.25">
      <c r="H204" s="611"/>
    </row>
    <row r="205" spans="1:8" x14ac:dyDescent="0.25">
      <c r="H205" s="611"/>
    </row>
    <row r="206" spans="1:8" x14ac:dyDescent="0.25">
      <c r="H206" s="611"/>
    </row>
    <row r="207" spans="1:8" x14ac:dyDescent="0.25">
      <c r="H207" s="617"/>
    </row>
    <row r="208" spans="1:8" x14ac:dyDescent="0.25">
      <c r="A208" s="619"/>
      <c r="H208" s="615"/>
    </row>
    <row r="209" spans="1:8" x14ac:dyDescent="0.25">
      <c r="A209" s="620"/>
      <c r="B209" s="616"/>
      <c r="C209" s="616"/>
      <c r="D209" s="616"/>
      <c r="E209" s="616"/>
      <c r="F209" s="616"/>
      <c r="G209" s="616"/>
      <c r="H209" s="621"/>
    </row>
  </sheetData>
  <mergeCells count="2">
    <mergeCell ref="A1:H2"/>
    <mergeCell ref="A3:C3"/>
  </mergeCells>
  <pageMargins left="0.70866141732283472" right="0.70866141732283472" top="0.74803149606299213" bottom="0.74803149606299213" header="0.31496062992125984" footer="0.31496062992125984"/>
  <pageSetup paperSize="9" scale="61" firstPageNumber="37" orientation="portrait" useFirstPageNumber="1" r:id="rId1"/>
  <headerFooter>
    <oddFooter>&amp;CPD-&amp;P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8A9F-B5BF-4E35-B0BE-CC7508A4986D}">
  <dimension ref="A1:M665"/>
  <sheetViews>
    <sheetView view="pageBreakPreview" topLeftCell="A540" zoomScaleNormal="100" zoomScaleSheetLayoutView="100" workbookViewId="0">
      <selection activeCell="J3" sqref="J3"/>
    </sheetView>
  </sheetViews>
  <sheetFormatPr defaultRowHeight="14.4" x14ac:dyDescent="0.3"/>
  <cols>
    <col min="2" max="2" width="12.33203125" customWidth="1"/>
    <col min="3" max="3" width="43.6640625" customWidth="1"/>
    <col min="4" max="4" width="11.6640625" customWidth="1"/>
    <col min="5" max="5" width="14.5546875" customWidth="1"/>
    <col min="6" max="6" width="14.109375" customWidth="1"/>
    <col min="7" max="7" width="15.6640625" customWidth="1"/>
    <col min="11" max="11" width="11.109375" bestFit="1" customWidth="1"/>
    <col min="12" max="12" width="11.88671875" customWidth="1"/>
  </cols>
  <sheetData>
    <row r="1" spans="1:10" x14ac:dyDescent="0.3">
      <c r="A1" s="142"/>
      <c r="B1" s="143"/>
      <c r="C1" s="144"/>
      <c r="D1" s="145"/>
      <c r="E1" s="145"/>
      <c r="F1" s="146"/>
    </row>
    <row r="2" spans="1:10" x14ac:dyDescent="0.3">
      <c r="B2" s="143"/>
      <c r="D2" s="147"/>
      <c r="E2" s="147"/>
      <c r="F2" s="147"/>
      <c r="G2" s="622" t="s">
        <v>987</v>
      </c>
    </row>
    <row r="3" spans="1:10" x14ac:dyDescent="0.3">
      <c r="D3" s="147"/>
      <c r="E3" s="147"/>
      <c r="F3" s="147"/>
      <c r="G3" s="93" t="s">
        <v>988</v>
      </c>
    </row>
    <row r="4" spans="1:10" x14ac:dyDescent="0.3">
      <c r="B4" s="143"/>
      <c r="D4" s="148"/>
      <c r="E4" s="148"/>
      <c r="F4" s="148"/>
      <c r="G4" s="148" t="s">
        <v>239</v>
      </c>
    </row>
    <row r="5" spans="1:10" x14ac:dyDescent="0.3">
      <c r="A5" s="149" t="s">
        <v>24</v>
      </c>
      <c r="B5" s="149" t="s">
        <v>0</v>
      </c>
      <c r="C5" s="149" t="s">
        <v>9</v>
      </c>
      <c r="D5" s="150" t="s">
        <v>1</v>
      </c>
      <c r="E5" s="151" t="s">
        <v>2</v>
      </c>
      <c r="F5" s="152" t="s">
        <v>25</v>
      </c>
      <c r="G5" s="474" t="s">
        <v>183</v>
      </c>
    </row>
    <row r="6" spans="1:10" x14ac:dyDescent="0.3">
      <c r="A6" s="154" t="s">
        <v>3</v>
      </c>
      <c r="B6" s="154" t="s">
        <v>184</v>
      </c>
      <c r="C6" s="154"/>
      <c r="D6" s="155"/>
      <c r="E6" s="156"/>
      <c r="F6" s="157"/>
      <c r="G6" s="158"/>
    </row>
    <row r="7" spans="1:10" ht="28.2" x14ac:dyDescent="0.3">
      <c r="A7" s="159" t="s">
        <v>240</v>
      </c>
      <c r="B7" s="160" t="s">
        <v>241</v>
      </c>
      <c r="C7" s="159" t="s">
        <v>242</v>
      </c>
      <c r="D7" s="161"/>
      <c r="E7" s="162"/>
      <c r="F7" s="163"/>
      <c r="G7" s="164"/>
    </row>
    <row r="8" spans="1:10" x14ac:dyDescent="0.3">
      <c r="A8" s="165"/>
      <c r="B8" s="160"/>
      <c r="C8" s="165"/>
      <c r="D8" s="161"/>
      <c r="E8" s="162"/>
      <c r="F8" s="163"/>
      <c r="G8" s="166"/>
    </row>
    <row r="9" spans="1:10" x14ac:dyDescent="0.3">
      <c r="A9" s="167">
        <v>2.1</v>
      </c>
      <c r="B9" s="160"/>
      <c r="C9" s="165" t="s">
        <v>243</v>
      </c>
      <c r="D9" s="161"/>
      <c r="E9" s="162"/>
      <c r="F9" s="163"/>
      <c r="G9" s="166"/>
    </row>
    <row r="10" spans="1:10" x14ac:dyDescent="0.3">
      <c r="A10" s="168"/>
      <c r="B10" s="169"/>
      <c r="C10" s="170"/>
      <c r="D10" s="161"/>
      <c r="E10" s="162"/>
      <c r="F10" s="163"/>
      <c r="G10" s="166"/>
    </row>
    <row r="11" spans="1:10" ht="77.25" customHeight="1" x14ac:dyDescent="0.3">
      <c r="A11" s="168" t="s">
        <v>244</v>
      </c>
      <c r="B11" s="171" t="s">
        <v>245</v>
      </c>
      <c r="C11" s="172" t="s">
        <v>246</v>
      </c>
      <c r="D11" s="161" t="s">
        <v>247</v>
      </c>
      <c r="E11" s="162">
        <f>10*760/10000</f>
        <v>0.76</v>
      </c>
      <c r="F11" s="163"/>
      <c r="G11" s="162"/>
      <c r="I11" s="623"/>
      <c r="J11" s="623"/>
    </row>
    <row r="12" spans="1:10" x14ac:dyDescent="0.3">
      <c r="A12" s="170"/>
      <c r="B12" s="170"/>
      <c r="C12" s="173"/>
      <c r="D12" s="174"/>
      <c r="E12" s="174"/>
      <c r="F12" s="175"/>
      <c r="G12" s="176"/>
    </row>
    <row r="13" spans="1:10" ht="27.6" x14ac:dyDescent="0.3">
      <c r="A13" s="168" t="s">
        <v>248</v>
      </c>
      <c r="B13" s="171" t="s">
        <v>249</v>
      </c>
      <c r="C13" s="172" t="s">
        <v>250</v>
      </c>
      <c r="D13" s="161"/>
      <c r="E13" s="162"/>
      <c r="F13" s="163"/>
      <c r="G13" s="162"/>
    </row>
    <row r="14" spans="1:10" x14ac:dyDescent="0.3">
      <c r="A14" s="168"/>
      <c r="B14" s="171"/>
      <c r="C14" s="172"/>
      <c r="D14" s="161"/>
      <c r="E14" s="162"/>
      <c r="F14" s="163"/>
      <c r="G14" s="162"/>
    </row>
    <row r="15" spans="1:10" x14ac:dyDescent="0.3">
      <c r="A15" s="168"/>
      <c r="B15" s="171"/>
      <c r="C15" s="172" t="s">
        <v>251</v>
      </c>
      <c r="D15" s="161" t="s">
        <v>252</v>
      </c>
      <c r="E15" s="177">
        <v>2</v>
      </c>
      <c r="F15" s="163"/>
      <c r="G15" s="177"/>
    </row>
    <row r="16" spans="1:10" x14ac:dyDescent="0.3">
      <c r="A16" s="168"/>
      <c r="B16" s="171"/>
      <c r="C16" s="172"/>
      <c r="D16" s="161"/>
      <c r="E16" s="177"/>
      <c r="F16" s="163"/>
      <c r="G16" s="177"/>
    </row>
    <row r="17" spans="1:7" x14ac:dyDescent="0.3">
      <c r="A17" s="168"/>
      <c r="B17" s="171"/>
      <c r="C17" s="172" t="s">
        <v>253</v>
      </c>
      <c r="D17" s="161" t="s">
        <v>252</v>
      </c>
      <c r="E17" s="177">
        <v>2</v>
      </c>
      <c r="F17" s="163"/>
      <c r="G17" s="177"/>
    </row>
    <row r="18" spans="1:7" x14ac:dyDescent="0.3">
      <c r="A18" s="168"/>
      <c r="B18" s="171"/>
      <c r="C18" s="172"/>
      <c r="D18" s="161"/>
      <c r="E18" s="177"/>
      <c r="F18" s="163"/>
      <c r="G18" s="177"/>
    </row>
    <row r="19" spans="1:7" ht="27.6" x14ac:dyDescent="0.3">
      <c r="A19" s="168" t="s">
        <v>254</v>
      </c>
      <c r="B19" s="178" t="s">
        <v>255</v>
      </c>
      <c r="C19" s="172" t="s">
        <v>256</v>
      </c>
      <c r="D19" s="161" t="s">
        <v>257</v>
      </c>
      <c r="E19" s="177">
        <v>1</v>
      </c>
      <c r="F19" s="179" t="s">
        <v>258</v>
      </c>
      <c r="G19" s="180" t="s">
        <v>259</v>
      </c>
    </row>
    <row r="20" spans="1:7" x14ac:dyDescent="0.3">
      <c r="A20" s="168"/>
      <c r="B20" s="171"/>
      <c r="C20" s="172"/>
      <c r="D20" s="161"/>
      <c r="E20" s="177"/>
      <c r="F20" s="163"/>
      <c r="G20" s="177"/>
    </row>
    <row r="21" spans="1:7" ht="27.6" x14ac:dyDescent="0.3">
      <c r="A21" s="168" t="s">
        <v>260</v>
      </c>
      <c r="B21" s="171" t="s">
        <v>261</v>
      </c>
      <c r="C21" s="172" t="s">
        <v>262</v>
      </c>
      <c r="D21" s="181" t="s">
        <v>6</v>
      </c>
      <c r="E21" s="177">
        <v>1</v>
      </c>
      <c r="F21" s="163"/>
      <c r="G21" s="177"/>
    </row>
    <row r="22" spans="1:7" x14ac:dyDescent="0.3">
      <c r="A22" s="168"/>
      <c r="B22" s="171"/>
      <c r="C22" s="172"/>
      <c r="D22" s="161"/>
      <c r="E22" s="177"/>
      <c r="F22" s="163"/>
      <c r="G22" s="177"/>
    </row>
    <row r="23" spans="1:7" ht="27.6" x14ac:dyDescent="0.3">
      <c r="A23" s="182" t="s">
        <v>263</v>
      </c>
      <c r="B23" s="171" t="s">
        <v>264</v>
      </c>
      <c r="C23" s="172" t="s">
        <v>265</v>
      </c>
      <c r="D23" s="161" t="s">
        <v>266</v>
      </c>
      <c r="E23" s="177">
        <v>460</v>
      </c>
      <c r="F23" s="163"/>
      <c r="G23" s="177"/>
    </row>
    <row r="24" spans="1:7" x14ac:dyDescent="0.3">
      <c r="A24" s="168"/>
      <c r="B24" s="171"/>
      <c r="C24" s="172"/>
      <c r="D24" s="161"/>
      <c r="E24" s="177"/>
      <c r="F24" s="163"/>
      <c r="G24" s="177"/>
    </row>
    <row r="25" spans="1:7" ht="27.6" x14ac:dyDescent="0.3">
      <c r="A25" s="182" t="s">
        <v>267</v>
      </c>
      <c r="B25" s="183" t="s">
        <v>268</v>
      </c>
      <c r="C25" s="184" t="s">
        <v>269</v>
      </c>
      <c r="D25" s="181" t="s">
        <v>252</v>
      </c>
      <c r="E25" s="177">
        <v>1</v>
      </c>
      <c r="F25" s="163"/>
      <c r="G25" s="177"/>
    </row>
    <row r="26" spans="1:7" x14ac:dyDescent="0.3">
      <c r="A26" s="182"/>
      <c r="B26" s="183"/>
      <c r="C26" s="184"/>
      <c r="D26" s="181"/>
      <c r="E26" s="185"/>
      <c r="F26" s="163"/>
      <c r="G26" s="185"/>
    </row>
    <row r="27" spans="1:7" ht="27.6" x14ac:dyDescent="0.3">
      <c r="A27" s="182" t="s">
        <v>270</v>
      </c>
      <c r="B27" s="183" t="s">
        <v>271</v>
      </c>
      <c r="C27" s="184" t="s">
        <v>272</v>
      </c>
      <c r="D27" s="181" t="s">
        <v>6</v>
      </c>
      <c r="E27" s="177">
        <v>1</v>
      </c>
      <c r="F27" s="163"/>
      <c r="G27" s="177"/>
    </row>
    <row r="28" spans="1:7" x14ac:dyDescent="0.3">
      <c r="A28" s="182"/>
      <c r="B28" s="183"/>
      <c r="C28" s="186"/>
      <c r="D28" s="181"/>
      <c r="E28" s="185"/>
      <c r="F28" s="163"/>
      <c r="G28" s="187"/>
    </row>
    <row r="29" spans="1:7" ht="41.4" x14ac:dyDescent="0.3">
      <c r="A29" s="182" t="s">
        <v>273</v>
      </c>
      <c r="B29" s="183" t="s">
        <v>274</v>
      </c>
      <c r="C29" s="186" t="s">
        <v>275</v>
      </c>
      <c r="D29" s="161" t="s">
        <v>989</v>
      </c>
      <c r="E29" s="185">
        <v>2500</v>
      </c>
      <c r="F29" s="163"/>
      <c r="G29" s="177"/>
    </row>
    <row r="30" spans="1:7" x14ac:dyDescent="0.3">
      <c r="A30" s="182"/>
      <c r="B30" s="183"/>
      <c r="C30" s="186"/>
      <c r="D30" s="181"/>
      <c r="E30" s="185"/>
      <c r="F30" s="163"/>
      <c r="G30" s="187"/>
    </row>
    <row r="31" spans="1:7" x14ac:dyDescent="0.3">
      <c r="A31" s="182"/>
      <c r="B31" s="190" t="s">
        <v>280</v>
      </c>
      <c r="C31" s="186"/>
      <c r="D31" s="181"/>
      <c r="E31" s="185"/>
      <c r="F31" s="163"/>
      <c r="G31" s="187"/>
    </row>
    <row r="32" spans="1:7" x14ac:dyDescent="0.3">
      <c r="A32" s="191" t="s">
        <v>281</v>
      </c>
      <c r="B32" s="192" t="s">
        <v>282</v>
      </c>
      <c r="C32" s="193" t="s">
        <v>283</v>
      </c>
      <c r="D32" s="181"/>
      <c r="E32" s="185"/>
      <c r="F32" s="163"/>
      <c r="G32" s="187"/>
    </row>
    <row r="33" spans="1:13" x14ac:dyDescent="0.3">
      <c r="A33" s="182"/>
      <c r="B33" s="183" t="s">
        <v>110</v>
      </c>
      <c r="C33" s="193" t="s">
        <v>284</v>
      </c>
      <c r="D33" s="181"/>
      <c r="E33" s="185"/>
      <c r="F33" s="163"/>
      <c r="G33" s="194"/>
    </row>
    <row r="34" spans="1:13" x14ac:dyDescent="0.3">
      <c r="A34" s="182"/>
      <c r="B34" s="183"/>
      <c r="C34" s="193"/>
      <c r="D34" s="181"/>
      <c r="E34" s="185"/>
      <c r="F34" s="163"/>
      <c r="G34" s="187"/>
    </row>
    <row r="35" spans="1:13" ht="70.5" customHeight="1" x14ac:dyDescent="0.3">
      <c r="A35" s="182"/>
      <c r="B35" s="183"/>
      <c r="C35" s="186" t="s">
        <v>285</v>
      </c>
      <c r="D35" s="181"/>
      <c r="E35" s="185"/>
      <c r="F35" s="163"/>
      <c r="G35" s="187"/>
    </row>
    <row r="36" spans="1:13" x14ac:dyDescent="0.3">
      <c r="A36" s="168"/>
      <c r="B36" s="171"/>
      <c r="C36" s="188"/>
      <c r="D36" s="161"/>
      <c r="E36" s="177"/>
      <c r="F36" s="163"/>
      <c r="G36" s="195"/>
    </row>
    <row r="37" spans="1:13" ht="27.6" x14ac:dyDescent="0.3">
      <c r="A37" s="168"/>
      <c r="B37" s="171"/>
      <c r="C37" s="188" t="s">
        <v>286</v>
      </c>
      <c r="D37" s="161"/>
      <c r="E37" s="177"/>
      <c r="F37" s="163"/>
      <c r="G37" s="195"/>
    </row>
    <row r="38" spans="1:13" x14ac:dyDescent="0.3">
      <c r="A38" s="168"/>
      <c r="B38" s="171"/>
      <c r="C38" s="188"/>
      <c r="D38" s="161"/>
      <c r="E38" s="177"/>
      <c r="F38" s="163"/>
      <c r="G38" s="195"/>
    </row>
    <row r="39" spans="1:13" x14ac:dyDescent="0.3">
      <c r="A39" s="168" t="s">
        <v>287</v>
      </c>
      <c r="B39" s="171"/>
      <c r="C39" s="188" t="s">
        <v>288</v>
      </c>
      <c r="D39" s="161" t="s">
        <v>266</v>
      </c>
      <c r="E39" s="177">
        <v>25</v>
      </c>
      <c r="F39" s="163"/>
      <c r="G39" s="197"/>
      <c r="K39" s="624"/>
      <c r="M39" s="374"/>
    </row>
    <row r="40" spans="1:13" x14ac:dyDescent="0.3">
      <c r="A40" s="168"/>
      <c r="B40" s="171"/>
      <c r="C40" s="188"/>
      <c r="D40" s="161"/>
      <c r="E40" s="177"/>
      <c r="F40" s="163"/>
      <c r="G40" s="195"/>
      <c r="M40" s="374"/>
    </row>
    <row r="41" spans="1:13" x14ac:dyDescent="0.3">
      <c r="A41" s="168" t="s">
        <v>289</v>
      </c>
      <c r="B41" s="171"/>
      <c r="C41" s="188" t="s">
        <v>290</v>
      </c>
      <c r="D41" s="161" t="s">
        <v>266</v>
      </c>
      <c r="E41" s="177">
        <v>110</v>
      </c>
      <c r="F41" s="163"/>
      <c r="G41" s="197"/>
      <c r="K41" s="624"/>
      <c r="M41" s="374"/>
    </row>
    <row r="42" spans="1:13" x14ac:dyDescent="0.3">
      <c r="A42" s="168"/>
      <c r="B42" s="171"/>
      <c r="C42" s="188"/>
      <c r="D42" s="161"/>
      <c r="E42" s="177"/>
      <c r="F42" s="163"/>
      <c r="G42" s="195"/>
      <c r="M42" s="374"/>
    </row>
    <row r="43" spans="1:13" x14ac:dyDescent="0.3">
      <c r="A43" s="168" t="s">
        <v>291</v>
      </c>
      <c r="B43" s="171"/>
      <c r="C43" s="188" t="s">
        <v>292</v>
      </c>
      <c r="D43" s="161" t="s">
        <v>266</v>
      </c>
      <c r="E43" s="177">
        <v>110</v>
      </c>
      <c r="F43" s="163"/>
      <c r="G43" s="197"/>
      <c r="K43" s="624"/>
      <c r="M43" s="374"/>
    </row>
    <row r="44" spans="1:13" x14ac:dyDescent="0.3">
      <c r="A44" s="168"/>
      <c r="B44" s="171"/>
      <c r="C44" s="188"/>
      <c r="D44" s="161"/>
      <c r="E44" s="177"/>
      <c r="F44" s="163"/>
      <c r="G44" s="166"/>
      <c r="M44" s="374"/>
    </row>
    <row r="45" spans="1:13" x14ac:dyDescent="0.3">
      <c r="A45" s="168" t="s">
        <v>293</v>
      </c>
      <c r="B45" s="171"/>
      <c r="C45" s="188" t="s">
        <v>294</v>
      </c>
      <c r="D45" s="161" t="s">
        <v>266</v>
      </c>
      <c r="E45" s="185">
        <v>8625</v>
      </c>
      <c r="F45" s="163"/>
      <c r="G45" s="197"/>
      <c r="K45" s="624"/>
      <c r="M45" s="374"/>
    </row>
    <row r="46" spans="1:13" x14ac:dyDescent="0.3">
      <c r="A46" s="168"/>
      <c r="B46" s="171"/>
      <c r="C46" s="188"/>
      <c r="D46" s="161"/>
      <c r="E46" s="177"/>
      <c r="F46" s="163"/>
      <c r="G46" s="166"/>
      <c r="M46" s="374"/>
    </row>
    <row r="47" spans="1:13" ht="27.6" x14ac:dyDescent="0.3">
      <c r="A47" s="168"/>
      <c r="B47" s="171" t="s">
        <v>297</v>
      </c>
      <c r="C47" s="188" t="s">
        <v>298</v>
      </c>
      <c r="D47" s="161"/>
      <c r="E47" s="162"/>
      <c r="F47" s="163"/>
      <c r="G47" s="195"/>
      <c r="M47" s="374"/>
    </row>
    <row r="48" spans="1:13" x14ac:dyDescent="0.3">
      <c r="A48" s="168"/>
      <c r="B48" s="174"/>
      <c r="C48" s="209"/>
      <c r="D48" s="161"/>
      <c r="E48" s="162"/>
      <c r="F48" s="163"/>
      <c r="G48" s="166"/>
      <c r="M48" s="374"/>
    </row>
    <row r="49" spans="1:13" x14ac:dyDescent="0.3">
      <c r="A49" s="168" t="s">
        <v>299</v>
      </c>
      <c r="B49" s="174"/>
      <c r="C49" s="208" t="s">
        <v>300</v>
      </c>
      <c r="D49" s="161" t="s">
        <v>266</v>
      </c>
      <c r="E49" s="177">
        <v>570</v>
      </c>
      <c r="F49" s="163"/>
      <c r="G49" s="197"/>
      <c r="K49" s="624"/>
      <c r="M49" s="374"/>
    </row>
    <row r="50" spans="1:13" x14ac:dyDescent="0.3">
      <c r="A50" s="168"/>
      <c r="B50" s="174"/>
      <c r="C50" s="209"/>
      <c r="D50" s="161"/>
      <c r="E50" s="177"/>
      <c r="F50" s="163"/>
      <c r="G50" s="197"/>
      <c r="K50" s="624"/>
    </row>
    <row r="51" spans="1:13" x14ac:dyDescent="0.3">
      <c r="A51" s="198" t="s">
        <v>295</v>
      </c>
      <c r="B51" s="199"/>
      <c r="C51" s="199"/>
      <c r="D51" s="200"/>
      <c r="E51" s="200"/>
      <c r="F51" s="201"/>
      <c r="G51" s="202"/>
    </row>
    <row r="52" spans="1:13" x14ac:dyDescent="0.3">
      <c r="A52" s="203"/>
      <c r="B52" s="203"/>
      <c r="C52" s="203"/>
      <c r="D52" s="143"/>
      <c r="E52" s="143"/>
      <c r="F52" s="204"/>
    </row>
    <row r="53" spans="1:13" x14ac:dyDescent="0.3">
      <c r="D53" s="147"/>
      <c r="E53" s="147"/>
      <c r="F53" s="147"/>
      <c r="G53" s="147" t="s">
        <v>990</v>
      </c>
    </row>
    <row r="54" spans="1:13" x14ac:dyDescent="0.3">
      <c r="B54" s="143"/>
      <c r="D54" s="147"/>
      <c r="E54" s="147"/>
      <c r="F54" s="147"/>
      <c r="G54" s="147" t="str">
        <f>G3</f>
        <v>DIEPSLOOT SEWAGE  AQUEDUCT:  BILL No 2 (BRIDGE 2)</v>
      </c>
    </row>
    <row r="55" spans="1:13" x14ac:dyDescent="0.3">
      <c r="B55" s="143"/>
      <c r="D55" s="148"/>
      <c r="E55" s="148"/>
      <c r="F55" s="148"/>
      <c r="G55" s="148" t="str">
        <f>G4</f>
        <v>SECTION 2: SITE CLEARANCE AND EARTHWORKS</v>
      </c>
    </row>
    <row r="56" spans="1:13" x14ac:dyDescent="0.3">
      <c r="A56" s="149" t="s">
        <v>24</v>
      </c>
      <c r="B56" s="149" t="s">
        <v>0</v>
      </c>
      <c r="C56" s="149" t="s">
        <v>9</v>
      </c>
      <c r="D56" s="150" t="s">
        <v>1</v>
      </c>
      <c r="E56" s="151" t="s">
        <v>2</v>
      </c>
      <c r="F56" s="152" t="s">
        <v>25</v>
      </c>
      <c r="G56" s="474" t="s">
        <v>183</v>
      </c>
    </row>
    <row r="57" spans="1:13" x14ac:dyDescent="0.3">
      <c r="A57" s="154" t="s">
        <v>3</v>
      </c>
      <c r="B57" s="154" t="s">
        <v>184</v>
      </c>
      <c r="C57" s="154"/>
      <c r="D57" s="155"/>
      <c r="E57" s="156"/>
      <c r="F57" s="157"/>
      <c r="G57" s="158"/>
    </row>
    <row r="58" spans="1:13" x14ac:dyDescent="0.3">
      <c r="A58" s="198" t="s">
        <v>296</v>
      </c>
      <c r="B58" s="199"/>
      <c r="C58" s="199"/>
      <c r="D58" s="199"/>
      <c r="E58" s="199"/>
      <c r="F58" s="205"/>
      <c r="G58" s="202"/>
    </row>
    <row r="59" spans="1:13" x14ac:dyDescent="0.3">
      <c r="A59" s="476"/>
      <c r="B59" s="476"/>
      <c r="C59" s="476"/>
      <c r="D59" s="476"/>
      <c r="E59" s="476"/>
      <c r="F59" s="476"/>
      <c r="G59" s="625"/>
    </row>
    <row r="60" spans="1:13" ht="28.2" x14ac:dyDescent="0.3">
      <c r="A60" s="168" t="s">
        <v>301</v>
      </c>
      <c r="B60" s="174"/>
      <c r="C60" s="209" t="s">
        <v>302</v>
      </c>
      <c r="D60" s="161" t="s">
        <v>266</v>
      </c>
      <c r="E60" s="177">
        <v>10720</v>
      </c>
      <c r="F60" s="163"/>
      <c r="G60" s="166"/>
    </row>
    <row r="61" spans="1:13" x14ac:dyDescent="0.3">
      <c r="A61" s="206"/>
      <c r="B61" s="206"/>
      <c r="C61" s="206"/>
      <c r="D61" s="206"/>
      <c r="E61" s="206"/>
      <c r="F61" s="206"/>
      <c r="G61" s="207"/>
    </row>
    <row r="62" spans="1:13" ht="27.6" x14ac:dyDescent="0.3">
      <c r="A62" s="210"/>
      <c r="B62" s="192" t="s">
        <v>303</v>
      </c>
      <c r="C62" s="211" t="s">
        <v>304</v>
      </c>
      <c r="D62" s="175"/>
      <c r="E62" s="175"/>
      <c r="F62" s="212"/>
      <c r="G62" s="213"/>
    </row>
    <row r="63" spans="1:13" x14ac:dyDescent="0.3">
      <c r="A63" s="214"/>
      <c r="B63" s="214"/>
      <c r="C63" s="214"/>
      <c r="D63" s="143"/>
      <c r="E63" s="176"/>
      <c r="F63" s="212"/>
      <c r="G63" s="166"/>
    </row>
    <row r="64" spans="1:13" ht="41.4" x14ac:dyDescent="0.3">
      <c r="A64" s="168" t="s">
        <v>305</v>
      </c>
      <c r="B64" s="178" t="s">
        <v>297</v>
      </c>
      <c r="C64" s="188" t="s">
        <v>306</v>
      </c>
      <c r="D64" s="161" t="s">
        <v>266</v>
      </c>
      <c r="E64" s="177">
        <f>980*0.1*3.675</f>
        <v>360.15</v>
      </c>
      <c r="F64" s="163"/>
      <c r="G64" s="197"/>
    </row>
    <row r="65" spans="1:7" x14ac:dyDescent="0.3">
      <c r="A65" s="168"/>
      <c r="B65" s="171"/>
      <c r="C65" s="188"/>
      <c r="D65" s="161"/>
      <c r="E65" s="177"/>
      <c r="F65" s="163"/>
      <c r="G65" s="166"/>
    </row>
    <row r="66" spans="1:7" x14ac:dyDescent="0.3">
      <c r="A66" s="215" t="s">
        <v>307</v>
      </c>
      <c r="B66" s="178" t="s">
        <v>308</v>
      </c>
      <c r="C66" s="165" t="s">
        <v>309</v>
      </c>
      <c r="D66" s="161"/>
      <c r="E66" s="162"/>
      <c r="F66" s="163"/>
      <c r="G66" s="166"/>
    </row>
    <row r="67" spans="1:7" x14ac:dyDescent="0.3">
      <c r="A67" s="168"/>
      <c r="B67" s="174"/>
      <c r="C67" s="170"/>
      <c r="D67" s="161"/>
      <c r="E67" s="162"/>
      <c r="F67" s="163"/>
      <c r="G67" s="166"/>
    </row>
    <row r="68" spans="1:7" ht="27.6" x14ac:dyDescent="0.3">
      <c r="A68" s="168"/>
      <c r="B68" s="171" t="s">
        <v>310</v>
      </c>
      <c r="C68" s="188" t="s">
        <v>311</v>
      </c>
      <c r="D68" s="161"/>
      <c r="E68" s="162"/>
      <c r="F68" s="163"/>
      <c r="G68" s="166"/>
    </row>
    <row r="69" spans="1:7" x14ac:dyDescent="0.3">
      <c r="A69" s="168"/>
      <c r="B69" s="171"/>
      <c r="C69" s="188"/>
      <c r="D69" s="161"/>
      <c r="E69" s="162"/>
      <c r="F69" s="163"/>
      <c r="G69" s="166"/>
    </row>
    <row r="70" spans="1:7" x14ac:dyDescent="0.3">
      <c r="A70" s="168" t="s">
        <v>312</v>
      </c>
      <c r="B70" s="171"/>
      <c r="C70" s="188" t="s">
        <v>313</v>
      </c>
      <c r="D70" s="161" t="s">
        <v>266</v>
      </c>
      <c r="E70" s="177">
        <v>50</v>
      </c>
      <c r="F70" s="163"/>
      <c r="G70" s="197"/>
    </row>
    <row r="71" spans="1:7" x14ac:dyDescent="0.3">
      <c r="A71" s="168"/>
      <c r="B71" s="171"/>
      <c r="C71" s="188"/>
      <c r="D71" s="161"/>
      <c r="E71" s="177"/>
      <c r="F71" s="163"/>
      <c r="G71" s="166"/>
    </row>
    <row r="72" spans="1:7" x14ac:dyDescent="0.3">
      <c r="A72" s="168" t="s">
        <v>314</v>
      </c>
      <c r="B72" s="174"/>
      <c r="C72" s="209" t="s">
        <v>315</v>
      </c>
      <c r="D72" s="161" t="s">
        <v>266</v>
      </c>
      <c r="E72" s="177">
        <v>10</v>
      </c>
      <c r="F72" s="163"/>
      <c r="G72" s="166"/>
    </row>
    <row r="73" spans="1:7" x14ac:dyDescent="0.3">
      <c r="A73" s="168"/>
      <c r="B73" s="174"/>
      <c r="C73" s="209"/>
      <c r="D73" s="161"/>
      <c r="E73" s="177"/>
      <c r="F73" s="163"/>
      <c r="G73" s="166"/>
    </row>
    <row r="74" spans="1:7" ht="55.2" x14ac:dyDescent="0.3">
      <c r="A74" s="168" t="s">
        <v>316</v>
      </c>
      <c r="B74" s="171"/>
      <c r="C74" s="188" t="s">
        <v>317</v>
      </c>
      <c r="D74" s="161" t="s">
        <v>266</v>
      </c>
      <c r="E74" s="177">
        <v>7085</v>
      </c>
      <c r="F74" s="163"/>
      <c r="G74" s="197"/>
    </row>
    <row r="75" spans="1:7" x14ac:dyDescent="0.3">
      <c r="A75" s="168"/>
      <c r="B75" s="216" t="s">
        <v>280</v>
      </c>
      <c r="C75" s="188"/>
      <c r="D75" s="161"/>
      <c r="E75" s="177"/>
      <c r="F75" s="163"/>
      <c r="G75" s="166"/>
    </row>
    <row r="76" spans="1:7" x14ac:dyDescent="0.3">
      <c r="A76" s="211">
        <v>2.2999999999999998</v>
      </c>
      <c r="B76" s="192" t="s">
        <v>318</v>
      </c>
      <c r="C76" s="193" t="s">
        <v>319</v>
      </c>
      <c r="D76" s="181"/>
      <c r="E76" s="185"/>
      <c r="F76" s="163"/>
      <c r="G76" s="213"/>
    </row>
    <row r="77" spans="1:7" x14ac:dyDescent="0.3">
      <c r="A77" s="217"/>
      <c r="B77" s="218"/>
      <c r="C77" s="219"/>
      <c r="D77" s="161"/>
      <c r="E77" s="177"/>
      <c r="F77" s="163"/>
      <c r="G77" s="166"/>
    </row>
    <row r="78" spans="1:7" ht="60" customHeight="1" x14ac:dyDescent="0.3">
      <c r="A78" s="168" t="s">
        <v>320</v>
      </c>
      <c r="B78" s="171" t="s">
        <v>297</v>
      </c>
      <c r="C78" s="220" t="s">
        <v>321</v>
      </c>
      <c r="D78" s="161" t="s">
        <v>266</v>
      </c>
      <c r="E78" s="177">
        <v>30</v>
      </c>
      <c r="F78" s="163"/>
      <c r="G78" s="177"/>
    </row>
    <row r="79" spans="1:7" x14ac:dyDescent="0.3">
      <c r="A79" s="168"/>
      <c r="B79" s="171"/>
      <c r="C79" s="188"/>
      <c r="D79" s="161"/>
      <c r="E79" s="177"/>
      <c r="F79" s="163"/>
      <c r="G79" s="177"/>
    </row>
    <row r="80" spans="1:7" x14ac:dyDescent="0.3">
      <c r="A80" s="168" t="s">
        <v>322</v>
      </c>
      <c r="B80" s="171" t="s">
        <v>323</v>
      </c>
      <c r="C80" s="220" t="s">
        <v>324</v>
      </c>
      <c r="D80" s="161" t="s">
        <v>325</v>
      </c>
      <c r="E80" s="177">
        <v>1</v>
      </c>
      <c r="F80" s="163"/>
      <c r="G80" s="177"/>
    </row>
    <row r="81" spans="1:7" x14ac:dyDescent="0.3">
      <c r="A81" s="168"/>
      <c r="B81" s="171"/>
      <c r="C81" s="188"/>
      <c r="D81" s="161"/>
      <c r="E81" s="177"/>
      <c r="F81" s="163"/>
      <c r="G81" s="166"/>
    </row>
    <row r="82" spans="1:7" x14ac:dyDescent="0.3">
      <c r="A82" s="168"/>
      <c r="B82" s="171"/>
      <c r="C82" s="188"/>
      <c r="D82" s="161"/>
      <c r="E82" s="177"/>
      <c r="F82" s="163"/>
      <c r="G82" s="166"/>
    </row>
    <row r="83" spans="1:7" x14ac:dyDescent="0.3">
      <c r="A83" s="168"/>
      <c r="B83" s="171"/>
      <c r="C83" s="188"/>
      <c r="D83" s="161"/>
      <c r="E83" s="177"/>
      <c r="F83" s="163"/>
      <c r="G83" s="166"/>
    </row>
    <row r="84" spans="1:7" x14ac:dyDescent="0.3">
      <c r="A84" s="168"/>
      <c r="B84" s="171"/>
      <c r="C84" s="188"/>
      <c r="D84" s="161"/>
      <c r="E84" s="177"/>
      <c r="F84" s="163"/>
      <c r="G84" s="166"/>
    </row>
    <row r="85" spans="1:7" x14ac:dyDescent="0.3">
      <c r="A85" s="168"/>
      <c r="B85" s="171"/>
      <c r="C85" s="188"/>
      <c r="D85" s="161"/>
      <c r="E85" s="177"/>
      <c r="F85" s="163"/>
      <c r="G85" s="166"/>
    </row>
    <row r="86" spans="1:7" x14ac:dyDescent="0.3">
      <c r="A86" s="168"/>
      <c r="B86" s="171"/>
      <c r="C86" s="188"/>
      <c r="D86" s="161"/>
      <c r="E86" s="177"/>
      <c r="F86" s="163"/>
      <c r="G86" s="166"/>
    </row>
    <row r="87" spans="1:7" x14ac:dyDescent="0.3">
      <c r="A87" s="168"/>
      <c r="B87" s="171"/>
      <c r="C87" s="188"/>
      <c r="D87" s="161"/>
      <c r="E87" s="177"/>
      <c r="F87" s="163"/>
      <c r="G87" s="166"/>
    </row>
    <row r="88" spans="1:7" x14ac:dyDescent="0.3">
      <c r="A88" s="168"/>
      <c r="B88" s="171"/>
      <c r="C88" s="188"/>
      <c r="D88" s="161"/>
      <c r="E88" s="177"/>
      <c r="F88" s="163"/>
      <c r="G88" s="166"/>
    </row>
    <row r="89" spans="1:7" x14ac:dyDescent="0.3">
      <c r="A89" s="168"/>
      <c r="B89" s="171"/>
      <c r="C89" s="188"/>
      <c r="D89" s="161"/>
      <c r="E89" s="177"/>
      <c r="F89" s="163"/>
      <c r="G89" s="166"/>
    </row>
    <row r="90" spans="1:7" x14ac:dyDescent="0.3">
      <c r="A90" s="168"/>
      <c r="B90" s="171"/>
      <c r="C90" s="188"/>
      <c r="D90" s="161"/>
      <c r="E90" s="177"/>
      <c r="F90" s="163"/>
      <c r="G90" s="166"/>
    </row>
    <row r="91" spans="1:7" x14ac:dyDescent="0.3">
      <c r="A91" s="168"/>
      <c r="B91" s="171"/>
      <c r="C91" s="188"/>
      <c r="D91" s="161"/>
      <c r="E91" s="177"/>
      <c r="F91" s="163"/>
      <c r="G91" s="166"/>
    </row>
    <row r="92" spans="1:7" x14ac:dyDescent="0.3">
      <c r="A92" s="168"/>
      <c r="B92" s="171"/>
      <c r="C92" s="188"/>
      <c r="D92" s="161"/>
      <c r="E92" s="177"/>
      <c r="F92" s="163"/>
      <c r="G92" s="166"/>
    </row>
    <row r="93" spans="1:7" x14ac:dyDescent="0.3">
      <c r="A93" s="168"/>
      <c r="B93" s="171"/>
      <c r="C93" s="188"/>
      <c r="D93" s="161"/>
      <c r="E93" s="177"/>
      <c r="F93" s="163"/>
      <c r="G93" s="195"/>
    </row>
    <row r="94" spans="1:7" x14ac:dyDescent="0.3">
      <c r="A94" s="168"/>
      <c r="B94" s="171"/>
      <c r="C94" s="188"/>
      <c r="D94" s="161"/>
      <c r="E94" s="177"/>
      <c r="F94" s="163"/>
      <c r="G94" s="195"/>
    </row>
    <row r="95" spans="1:7" x14ac:dyDescent="0.3">
      <c r="A95" s="168"/>
      <c r="B95" s="171"/>
      <c r="C95" s="188"/>
      <c r="D95" s="161"/>
      <c r="E95" s="177"/>
      <c r="F95" s="163"/>
      <c r="G95" s="195"/>
    </row>
    <row r="96" spans="1:7" x14ac:dyDescent="0.3">
      <c r="A96" s="168"/>
      <c r="B96" s="171"/>
      <c r="C96" s="188"/>
      <c r="D96" s="161"/>
      <c r="E96" s="177"/>
      <c r="F96" s="163"/>
      <c r="G96" s="195"/>
    </row>
    <row r="97" spans="1:7" x14ac:dyDescent="0.3">
      <c r="A97" s="168"/>
      <c r="B97" s="171"/>
      <c r="C97" s="188"/>
      <c r="D97" s="161"/>
      <c r="E97" s="177"/>
      <c r="F97" s="163"/>
      <c r="G97" s="195"/>
    </row>
    <row r="98" spans="1:7" x14ac:dyDescent="0.3">
      <c r="A98" s="168"/>
      <c r="B98" s="171"/>
      <c r="C98" s="188"/>
      <c r="D98" s="161"/>
      <c r="E98" s="177"/>
      <c r="F98" s="163"/>
      <c r="G98" s="195"/>
    </row>
    <row r="99" spans="1:7" x14ac:dyDescent="0.3">
      <c r="A99" s="168"/>
      <c r="B99" s="171"/>
      <c r="C99" s="188"/>
      <c r="D99" s="161"/>
      <c r="E99" s="177"/>
      <c r="F99" s="163"/>
      <c r="G99" s="195"/>
    </row>
    <row r="100" spans="1:7" x14ac:dyDescent="0.3">
      <c r="A100" s="168"/>
      <c r="B100" s="171"/>
      <c r="C100" s="188"/>
      <c r="D100" s="161"/>
      <c r="E100" s="177"/>
      <c r="F100" s="163"/>
      <c r="G100" s="195"/>
    </row>
    <row r="101" spans="1:7" x14ac:dyDescent="0.3">
      <c r="A101" s="168"/>
      <c r="B101" s="171"/>
      <c r="C101" s="188"/>
      <c r="D101" s="161"/>
      <c r="E101" s="177"/>
      <c r="F101" s="163"/>
      <c r="G101" s="195"/>
    </row>
    <row r="102" spans="1:7" x14ac:dyDescent="0.3">
      <c r="A102" s="168"/>
      <c r="B102" s="171"/>
      <c r="C102" s="188"/>
      <c r="D102" s="161"/>
      <c r="E102" s="177"/>
      <c r="F102" s="163"/>
      <c r="G102" s="195"/>
    </row>
    <row r="103" spans="1:7" x14ac:dyDescent="0.3">
      <c r="A103" s="168"/>
      <c r="B103" s="171"/>
      <c r="C103" s="188"/>
      <c r="D103" s="161"/>
      <c r="E103" s="177"/>
      <c r="F103" s="163"/>
      <c r="G103" s="195"/>
    </row>
    <row r="104" spans="1:7" x14ac:dyDescent="0.3">
      <c r="A104" s="168"/>
      <c r="B104" s="171"/>
      <c r="C104" s="188"/>
      <c r="D104" s="161"/>
      <c r="E104" s="162"/>
      <c r="F104" s="163"/>
      <c r="G104" s="195"/>
    </row>
    <row r="105" spans="1:7" x14ac:dyDescent="0.3">
      <c r="A105" s="168"/>
      <c r="B105" s="171"/>
      <c r="C105" s="209"/>
      <c r="D105" s="161"/>
      <c r="E105" s="162"/>
      <c r="F105" s="163"/>
      <c r="G105" s="195"/>
    </row>
    <row r="106" spans="1:7" x14ac:dyDescent="0.3">
      <c r="A106" s="198" t="s">
        <v>326</v>
      </c>
      <c r="B106" s="199"/>
      <c r="C106" s="199"/>
      <c r="D106" s="200"/>
      <c r="E106" s="200"/>
      <c r="F106" s="201"/>
      <c r="G106" s="202"/>
    </row>
    <row r="107" spans="1:7" x14ac:dyDescent="0.3">
      <c r="B107" s="143"/>
      <c r="C107" s="144"/>
      <c r="D107" s="145"/>
      <c r="E107" s="145"/>
      <c r="F107" s="146"/>
    </row>
    <row r="108" spans="1:7" x14ac:dyDescent="0.3">
      <c r="B108" s="143"/>
      <c r="D108" s="147"/>
      <c r="E108" s="147"/>
      <c r="F108" s="147"/>
      <c r="G108" s="147" t="s">
        <v>990</v>
      </c>
    </row>
    <row r="109" spans="1:7" x14ac:dyDescent="0.3">
      <c r="B109" s="143"/>
      <c r="D109" s="147"/>
      <c r="E109" s="147"/>
      <c r="F109" s="147"/>
      <c r="G109" s="147" t="str">
        <f>G3</f>
        <v>DIEPSLOOT SEWAGE  AQUEDUCT:  BILL No 2 (BRIDGE 2)</v>
      </c>
    </row>
    <row r="110" spans="1:7" x14ac:dyDescent="0.3">
      <c r="B110" s="143"/>
      <c r="D110" s="148"/>
      <c r="E110" s="148"/>
      <c r="F110" s="148"/>
      <c r="G110" s="148" t="s">
        <v>327</v>
      </c>
    </row>
    <row r="111" spans="1:7" x14ac:dyDescent="0.3">
      <c r="A111" s="149" t="s">
        <v>24</v>
      </c>
      <c r="B111" s="149" t="s">
        <v>0</v>
      </c>
      <c r="C111" s="149" t="s">
        <v>9</v>
      </c>
      <c r="D111" s="150" t="s">
        <v>1</v>
      </c>
      <c r="E111" s="151" t="s">
        <v>2</v>
      </c>
      <c r="F111" s="152" t="s">
        <v>25</v>
      </c>
      <c r="G111" s="474" t="s">
        <v>183</v>
      </c>
    </row>
    <row r="112" spans="1:7" x14ac:dyDescent="0.3">
      <c r="A112" s="154" t="s">
        <v>3</v>
      </c>
      <c r="B112" s="154" t="s">
        <v>184</v>
      </c>
      <c r="C112" s="154"/>
      <c r="D112" s="155"/>
      <c r="E112" s="156"/>
      <c r="F112" s="157"/>
      <c r="G112" s="158"/>
    </row>
    <row r="113" spans="1:7" ht="28.2" x14ac:dyDescent="0.3">
      <c r="A113" s="159" t="s">
        <v>328</v>
      </c>
      <c r="B113" s="160" t="s">
        <v>329</v>
      </c>
      <c r="C113" s="159" t="s">
        <v>327</v>
      </c>
      <c r="D113" s="161"/>
      <c r="E113" s="162"/>
      <c r="F113" s="163"/>
      <c r="G113" s="164"/>
    </row>
    <row r="114" spans="1:7" x14ac:dyDescent="0.3">
      <c r="A114" s="165"/>
      <c r="B114" s="160"/>
      <c r="C114" s="165"/>
      <c r="D114" s="161"/>
      <c r="E114" s="162"/>
      <c r="F114" s="163"/>
      <c r="G114" s="195"/>
    </row>
    <row r="115" spans="1:7" x14ac:dyDescent="0.3">
      <c r="A115" s="167">
        <v>3.1</v>
      </c>
      <c r="B115" s="160"/>
      <c r="C115" s="165" t="s">
        <v>330</v>
      </c>
      <c r="D115" s="161"/>
      <c r="E115" s="162"/>
      <c r="F115" s="163"/>
      <c r="G115" s="195"/>
    </row>
    <row r="116" spans="1:7" x14ac:dyDescent="0.3">
      <c r="A116" s="168"/>
      <c r="B116" s="160"/>
      <c r="C116" s="165"/>
      <c r="D116" s="161"/>
      <c r="E116" s="162"/>
      <c r="F116" s="163"/>
      <c r="G116" s="195"/>
    </row>
    <row r="117" spans="1:7" x14ac:dyDescent="0.3">
      <c r="A117" s="168"/>
      <c r="B117" s="221" t="s">
        <v>245</v>
      </c>
      <c r="C117" s="188" t="s">
        <v>331</v>
      </c>
      <c r="D117" s="161"/>
      <c r="E117" s="162"/>
      <c r="F117" s="163"/>
      <c r="G117" s="195"/>
    </row>
    <row r="118" spans="1:7" x14ac:dyDescent="0.3">
      <c r="A118" s="168"/>
      <c r="B118" s="221"/>
      <c r="C118" s="188"/>
      <c r="D118" s="161"/>
      <c r="E118" s="162"/>
      <c r="F118" s="163"/>
      <c r="G118" s="195"/>
    </row>
    <row r="119" spans="1:7" x14ac:dyDescent="0.3">
      <c r="A119" s="168" t="s">
        <v>332</v>
      </c>
      <c r="B119" s="160"/>
      <c r="C119" s="222" t="s">
        <v>333</v>
      </c>
      <c r="D119" s="161" t="s">
        <v>266</v>
      </c>
      <c r="E119" s="177">
        <v>160</v>
      </c>
      <c r="F119" s="163"/>
      <c r="G119" s="177"/>
    </row>
    <row r="120" spans="1:7" x14ac:dyDescent="0.3">
      <c r="A120" s="168"/>
      <c r="B120" s="160"/>
      <c r="C120" s="222"/>
      <c r="D120" s="161"/>
      <c r="E120" s="162"/>
      <c r="F120" s="163"/>
      <c r="G120" s="162"/>
    </row>
    <row r="121" spans="1:7" x14ac:dyDescent="0.3">
      <c r="A121" s="168" t="s">
        <v>334</v>
      </c>
      <c r="B121" s="176"/>
      <c r="C121" s="173" t="s">
        <v>335</v>
      </c>
      <c r="D121" s="161" t="s">
        <v>266</v>
      </c>
      <c r="E121" s="177">
        <v>180</v>
      </c>
      <c r="F121" s="163"/>
      <c r="G121" s="177"/>
    </row>
    <row r="122" spans="1:7" x14ac:dyDescent="0.3">
      <c r="A122" s="168"/>
      <c r="B122" s="174"/>
      <c r="C122" s="170"/>
      <c r="D122" s="161"/>
      <c r="E122" s="162"/>
      <c r="F122" s="163"/>
      <c r="G122" s="195"/>
    </row>
    <row r="123" spans="1:7" x14ac:dyDescent="0.3">
      <c r="A123" s="168"/>
      <c r="B123" s="174" t="s">
        <v>249</v>
      </c>
      <c r="C123" s="209" t="s">
        <v>336</v>
      </c>
      <c r="D123" s="161"/>
      <c r="E123" s="162"/>
      <c r="F123" s="163"/>
      <c r="G123" s="195"/>
    </row>
    <row r="124" spans="1:7" x14ac:dyDescent="0.3">
      <c r="A124" s="168"/>
      <c r="B124" s="174"/>
      <c r="C124" s="209"/>
      <c r="D124" s="161"/>
      <c r="E124" s="162"/>
      <c r="F124" s="163"/>
      <c r="G124" s="195"/>
    </row>
    <row r="125" spans="1:7" x14ac:dyDescent="0.3">
      <c r="A125" s="168"/>
      <c r="B125" s="174" t="s">
        <v>337</v>
      </c>
      <c r="C125" s="209" t="s">
        <v>991</v>
      </c>
      <c r="D125" s="161"/>
      <c r="E125" s="162"/>
      <c r="F125" s="163"/>
      <c r="G125" s="195"/>
    </row>
    <row r="126" spans="1:7" x14ac:dyDescent="0.3">
      <c r="A126" s="168"/>
      <c r="B126" s="174"/>
      <c r="C126" s="209"/>
      <c r="D126" s="161"/>
      <c r="E126" s="162"/>
      <c r="F126" s="163"/>
      <c r="G126" s="195"/>
    </row>
    <row r="127" spans="1:7" x14ac:dyDescent="0.3">
      <c r="A127" s="168" t="s">
        <v>339</v>
      </c>
      <c r="B127" s="174"/>
      <c r="C127" s="209" t="s">
        <v>333</v>
      </c>
      <c r="D127" s="161" t="s">
        <v>266</v>
      </c>
      <c r="E127" s="177">
        <v>80</v>
      </c>
      <c r="F127" s="163"/>
      <c r="G127" s="177"/>
    </row>
    <row r="128" spans="1:7" x14ac:dyDescent="0.3">
      <c r="A128" s="168"/>
      <c r="B128" s="174"/>
      <c r="C128" s="209"/>
      <c r="D128" s="161"/>
      <c r="E128" s="177"/>
      <c r="F128" s="163"/>
      <c r="G128" s="162"/>
    </row>
    <row r="129" spans="1:11" x14ac:dyDescent="0.3">
      <c r="A129" s="168"/>
      <c r="B129" s="174"/>
      <c r="C129" s="170" t="s">
        <v>335</v>
      </c>
      <c r="D129" s="161" t="s">
        <v>266</v>
      </c>
      <c r="E129" s="177">
        <v>100</v>
      </c>
      <c r="F129" s="163"/>
      <c r="G129" s="177"/>
    </row>
    <row r="130" spans="1:11" x14ac:dyDescent="0.3">
      <c r="A130" s="168"/>
      <c r="B130" s="174"/>
      <c r="C130" s="209"/>
      <c r="D130" s="161"/>
      <c r="E130" s="177"/>
      <c r="F130" s="163"/>
      <c r="G130" s="195"/>
    </row>
    <row r="131" spans="1:11" x14ac:dyDescent="0.3">
      <c r="A131" s="168"/>
      <c r="B131" s="174" t="s">
        <v>340</v>
      </c>
      <c r="C131" s="209" t="s">
        <v>992</v>
      </c>
      <c r="D131" s="161"/>
      <c r="E131" s="162"/>
      <c r="F131" s="163"/>
      <c r="G131" s="195"/>
    </row>
    <row r="132" spans="1:11" x14ac:dyDescent="0.3">
      <c r="A132" s="168"/>
      <c r="B132" s="174"/>
      <c r="C132" s="209"/>
      <c r="D132" s="161"/>
      <c r="E132" s="162"/>
      <c r="F132" s="163"/>
      <c r="G132" s="195"/>
    </row>
    <row r="133" spans="1:11" x14ac:dyDescent="0.3">
      <c r="A133" s="168" t="s">
        <v>342</v>
      </c>
      <c r="B133" s="174"/>
      <c r="C133" s="223" t="s">
        <v>333</v>
      </c>
      <c r="D133" s="161" t="s">
        <v>266</v>
      </c>
      <c r="E133" s="177">
        <v>3250</v>
      </c>
      <c r="F133" s="163"/>
      <c r="G133" s="177"/>
    </row>
    <row r="134" spans="1:11" x14ac:dyDescent="0.3">
      <c r="A134" s="168"/>
      <c r="B134" s="174"/>
      <c r="C134" s="223"/>
      <c r="D134" s="161"/>
      <c r="E134" s="177"/>
      <c r="F134" s="163"/>
      <c r="G134" s="177"/>
    </row>
    <row r="135" spans="1:11" x14ac:dyDescent="0.3">
      <c r="A135" s="168"/>
      <c r="B135" s="174"/>
      <c r="C135" s="173" t="s">
        <v>335</v>
      </c>
      <c r="D135" s="161" t="s">
        <v>266</v>
      </c>
      <c r="E135" s="177">
        <v>3700</v>
      </c>
      <c r="F135" s="163"/>
      <c r="G135" s="177"/>
    </row>
    <row r="136" spans="1:11" x14ac:dyDescent="0.3">
      <c r="A136" s="168"/>
      <c r="B136" s="174"/>
      <c r="C136" s="209"/>
      <c r="D136" s="161"/>
      <c r="E136" s="162"/>
      <c r="F136" s="163"/>
      <c r="G136" s="195"/>
      <c r="K136" s="626"/>
    </row>
    <row r="137" spans="1:11" ht="28.2" x14ac:dyDescent="0.3">
      <c r="A137" s="165" t="s">
        <v>343</v>
      </c>
      <c r="B137" s="224" t="s">
        <v>344</v>
      </c>
      <c r="C137" s="165" t="s">
        <v>345</v>
      </c>
      <c r="D137" s="161"/>
      <c r="E137" s="162"/>
      <c r="F137" s="163"/>
      <c r="G137" s="195"/>
    </row>
    <row r="138" spans="1:11" x14ac:dyDescent="0.3">
      <c r="A138" s="168"/>
      <c r="B138" s="174"/>
      <c r="C138" s="170"/>
      <c r="D138" s="161"/>
      <c r="E138" s="162"/>
      <c r="F138" s="163"/>
      <c r="G138" s="195"/>
    </row>
    <row r="139" spans="1:11" ht="28.2" x14ac:dyDescent="0.3">
      <c r="A139" s="168"/>
      <c r="B139" s="225" t="s">
        <v>346</v>
      </c>
      <c r="C139" s="209" t="s">
        <v>347</v>
      </c>
      <c r="D139" s="161"/>
      <c r="E139" s="162"/>
      <c r="F139" s="163"/>
      <c r="G139" s="195"/>
    </row>
    <row r="140" spans="1:11" x14ac:dyDescent="0.3">
      <c r="A140" s="168"/>
      <c r="B140" s="225"/>
      <c r="C140" s="209"/>
      <c r="D140" s="161"/>
      <c r="E140" s="162"/>
      <c r="F140" s="163"/>
      <c r="G140" s="195"/>
    </row>
    <row r="141" spans="1:11" x14ac:dyDescent="0.3">
      <c r="A141" s="168" t="s">
        <v>348</v>
      </c>
      <c r="B141" s="226"/>
      <c r="C141" s="170" t="s">
        <v>349</v>
      </c>
      <c r="D141" s="161" t="s">
        <v>8</v>
      </c>
      <c r="E141" s="177">
        <f>1060-300-348</f>
        <v>412</v>
      </c>
      <c r="F141" s="163"/>
      <c r="G141" s="197"/>
    </row>
    <row r="142" spans="1:11" x14ac:dyDescent="0.3">
      <c r="A142" s="168"/>
      <c r="B142" s="226"/>
      <c r="C142" s="170"/>
      <c r="D142" s="161"/>
      <c r="E142" s="177"/>
      <c r="F142" s="163"/>
      <c r="G142" s="197"/>
    </row>
    <row r="143" spans="1:11" ht="41.4" x14ac:dyDescent="0.3">
      <c r="A143" s="168" t="s">
        <v>350</v>
      </c>
      <c r="B143" s="225" t="s">
        <v>993</v>
      </c>
      <c r="C143" s="314" t="s">
        <v>994</v>
      </c>
      <c r="D143" s="161" t="s">
        <v>252</v>
      </c>
      <c r="E143" s="177">
        <v>58</v>
      </c>
      <c r="F143" s="163"/>
      <c r="G143" s="197"/>
    </row>
    <row r="144" spans="1:11" x14ac:dyDescent="0.3">
      <c r="A144" s="168"/>
      <c r="B144" s="226"/>
      <c r="C144" s="170"/>
      <c r="D144" s="161"/>
      <c r="E144" s="177"/>
      <c r="F144" s="163"/>
      <c r="G144" s="197"/>
    </row>
    <row r="145" spans="1:12" ht="28.2" x14ac:dyDescent="0.3">
      <c r="A145" s="168"/>
      <c r="B145" s="225" t="s">
        <v>995</v>
      </c>
      <c r="C145" s="337" t="s">
        <v>996</v>
      </c>
      <c r="D145" s="256"/>
      <c r="E145" s="162"/>
      <c r="F145" s="163"/>
      <c r="G145" s="197"/>
      <c r="I145" s="627"/>
    </row>
    <row r="146" spans="1:12" x14ac:dyDescent="0.3">
      <c r="A146" s="168"/>
      <c r="B146" s="226"/>
      <c r="C146" s="322"/>
      <c r="D146" s="256"/>
      <c r="E146" s="162"/>
      <c r="F146" s="163"/>
      <c r="G146" s="197"/>
    </row>
    <row r="147" spans="1:12" x14ac:dyDescent="0.3">
      <c r="A147" s="168" t="s">
        <v>354</v>
      </c>
      <c r="B147" s="225"/>
      <c r="C147" s="319" t="s">
        <v>997</v>
      </c>
      <c r="D147" s="181" t="s">
        <v>8</v>
      </c>
      <c r="E147" s="177">
        <f>1060-300-412</f>
        <v>348</v>
      </c>
      <c r="F147" s="163"/>
      <c r="G147" s="197"/>
    </row>
    <row r="148" spans="1:12" x14ac:dyDescent="0.3">
      <c r="A148" s="168"/>
      <c r="B148" s="226"/>
      <c r="C148" s="319"/>
      <c r="D148" s="181"/>
      <c r="E148" s="177"/>
      <c r="F148" s="163"/>
      <c r="G148" s="197"/>
    </row>
    <row r="149" spans="1:12" x14ac:dyDescent="0.3">
      <c r="A149" s="168"/>
      <c r="B149" s="226"/>
      <c r="C149" s="188" t="s">
        <v>998</v>
      </c>
      <c r="D149" s="181"/>
      <c r="E149" s="177"/>
      <c r="F149" s="163"/>
      <c r="G149" s="197"/>
    </row>
    <row r="150" spans="1:12" x14ac:dyDescent="0.3">
      <c r="A150" s="168"/>
      <c r="B150" s="226"/>
      <c r="C150" s="188"/>
      <c r="D150" s="181"/>
      <c r="E150" s="177"/>
      <c r="F150" s="163"/>
      <c r="G150" s="197"/>
    </row>
    <row r="151" spans="1:12" ht="55.2" x14ac:dyDescent="0.3">
      <c r="A151" s="168" t="s">
        <v>356</v>
      </c>
      <c r="B151" s="226"/>
      <c r="C151" s="188" t="s">
        <v>999</v>
      </c>
      <c r="D151" s="181" t="s">
        <v>1000</v>
      </c>
      <c r="E151" s="177">
        <v>1</v>
      </c>
      <c r="F151" s="628">
        <v>10000</v>
      </c>
      <c r="G151" s="197">
        <f>E151*F151</f>
        <v>10000</v>
      </c>
    </row>
    <row r="152" spans="1:12" x14ac:dyDescent="0.3">
      <c r="A152" s="168"/>
      <c r="B152" s="226"/>
      <c r="C152" s="629"/>
      <c r="D152" s="256"/>
      <c r="E152" s="177"/>
      <c r="F152" s="163"/>
      <c r="G152" s="197"/>
    </row>
    <row r="153" spans="1:12" ht="28.2" x14ac:dyDescent="0.3">
      <c r="A153" s="168" t="s">
        <v>358</v>
      </c>
      <c r="B153" s="226"/>
      <c r="C153" s="337" t="s">
        <v>1001</v>
      </c>
      <c r="D153" s="181" t="s">
        <v>1000</v>
      </c>
      <c r="E153" s="177">
        <v>1</v>
      </c>
      <c r="F153" s="630">
        <v>1695510</v>
      </c>
      <c r="G153" s="197">
        <f>E153*F153</f>
        <v>1695510</v>
      </c>
      <c r="I153" s="627"/>
      <c r="L153" s="374"/>
    </row>
    <row r="154" spans="1:12" x14ac:dyDescent="0.3">
      <c r="A154" s="168"/>
      <c r="B154" s="226"/>
      <c r="C154" s="629"/>
      <c r="D154" s="256"/>
      <c r="E154" s="177"/>
      <c r="F154" s="163"/>
      <c r="G154" s="197"/>
      <c r="K154" s="374"/>
    </row>
    <row r="155" spans="1:12" x14ac:dyDescent="0.3">
      <c r="A155" s="168" t="s">
        <v>360</v>
      </c>
      <c r="B155" s="226"/>
      <c r="C155" s="82" t="s">
        <v>1002</v>
      </c>
      <c r="D155" s="120" t="s">
        <v>51</v>
      </c>
      <c r="E155" s="631">
        <f>F153</f>
        <v>1695510</v>
      </c>
      <c r="F155" s="163"/>
      <c r="G155" s="197"/>
      <c r="K155" s="374"/>
    </row>
    <row r="156" spans="1:12" x14ac:dyDescent="0.3">
      <c r="A156" s="168"/>
      <c r="B156" s="226"/>
      <c r="C156" s="266"/>
      <c r="D156" s="120"/>
      <c r="E156" s="632"/>
      <c r="F156" s="163"/>
      <c r="G156" s="197"/>
      <c r="K156" s="374"/>
    </row>
    <row r="157" spans="1:12" ht="69" x14ac:dyDescent="0.3">
      <c r="A157" s="168" t="s">
        <v>362</v>
      </c>
      <c r="B157" s="225" t="s">
        <v>274</v>
      </c>
      <c r="C157" s="336" t="s">
        <v>1003</v>
      </c>
      <c r="D157" s="415" t="s">
        <v>8</v>
      </c>
      <c r="E157" s="633">
        <v>300</v>
      </c>
      <c r="F157" s="634"/>
      <c r="G157" s="197"/>
      <c r="K157" s="374"/>
    </row>
    <row r="158" spans="1:12" x14ac:dyDescent="0.3">
      <c r="A158" s="198" t="s">
        <v>295</v>
      </c>
      <c r="B158" s="199"/>
      <c r="C158" s="199"/>
      <c r="D158" s="200"/>
      <c r="E158" s="200"/>
      <c r="F158" s="229"/>
      <c r="G158" s="202"/>
      <c r="K158" s="374"/>
    </row>
    <row r="159" spans="1:12" x14ac:dyDescent="0.3">
      <c r="A159" s="142"/>
      <c r="B159" s="145"/>
      <c r="C159" s="230"/>
      <c r="D159" s="145"/>
      <c r="E159" s="231"/>
      <c r="F159" s="146"/>
      <c r="K159" s="374"/>
    </row>
    <row r="160" spans="1:12" x14ac:dyDescent="0.3">
      <c r="A160" s="142"/>
      <c r="B160" s="145"/>
      <c r="D160" s="147"/>
      <c r="E160" s="147"/>
      <c r="F160" s="147"/>
      <c r="G160" s="147" t="str">
        <f>+G108</f>
        <v xml:space="preserve">CONTRACT NUMBER: JW14455 </v>
      </c>
      <c r="K160" s="374"/>
    </row>
    <row r="161" spans="1:11" x14ac:dyDescent="0.3">
      <c r="A161" s="142"/>
      <c r="B161" s="145"/>
      <c r="D161" s="232"/>
      <c r="E161" s="232"/>
      <c r="F161" s="232"/>
      <c r="G161" s="147" t="str">
        <f>+G109</f>
        <v>DIEPSLOOT SEWAGE  AQUEDUCT:  BILL No 2 (BRIDGE 2)</v>
      </c>
      <c r="K161" s="374"/>
    </row>
    <row r="162" spans="1:11" x14ac:dyDescent="0.3">
      <c r="A162" s="142"/>
      <c r="B162" s="145"/>
      <c r="D162" s="233"/>
      <c r="E162" s="233"/>
      <c r="F162" s="233"/>
      <c r="G162" s="147" t="str">
        <f>+G110</f>
        <v>SECTION 3: MEDIUM PRESSURE PIPELINE</v>
      </c>
      <c r="K162" s="374"/>
    </row>
    <row r="163" spans="1:11" x14ac:dyDescent="0.3">
      <c r="A163" s="149" t="s">
        <v>24</v>
      </c>
      <c r="B163" s="149" t="s">
        <v>0</v>
      </c>
      <c r="C163" s="149" t="s">
        <v>9</v>
      </c>
      <c r="D163" s="150" t="s">
        <v>1</v>
      </c>
      <c r="E163" s="151" t="s">
        <v>2</v>
      </c>
      <c r="F163" s="152" t="s">
        <v>25</v>
      </c>
      <c r="G163" s="474" t="s">
        <v>183</v>
      </c>
      <c r="K163" s="374"/>
    </row>
    <row r="164" spans="1:11" x14ac:dyDescent="0.3">
      <c r="A164" s="154" t="s">
        <v>3</v>
      </c>
      <c r="B164" s="154" t="s">
        <v>184</v>
      </c>
      <c r="C164" s="154"/>
      <c r="D164" s="155"/>
      <c r="E164" s="156"/>
      <c r="F164" s="157"/>
      <c r="G164" s="158"/>
      <c r="K164" s="374"/>
    </row>
    <row r="165" spans="1:11" x14ac:dyDescent="0.3">
      <c r="A165" s="198" t="s">
        <v>296</v>
      </c>
      <c r="B165" s="199"/>
      <c r="C165" s="199"/>
      <c r="D165" s="199"/>
      <c r="E165" s="199"/>
      <c r="F165" s="205"/>
      <c r="G165" s="202"/>
      <c r="K165" s="374"/>
    </row>
    <row r="166" spans="1:11" ht="27.6" x14ac:dyDescent="0.3">
      <c r="A166" s="168"/>
      <c r="B166" s="264"/>
      <c r="C166" s="369" t="s">
        <v>1004</v>
      </c>
      <c r="D166" s="256"/>
      <c r="E166" s="633"/>
      <c r="F166" s="635"/>
      <c r="G166" s="197"/>
      <c r="K166" s="374"/>
    </row>
    <row r="167" spans="1:11" x14ac:dyDescent="0.3">
      <c r="A167" s="168"/>
      <c r="B167" s="264"/>
      <c r="C167" s="369"/>
      <c r="D167" s="256"/>
      <c r="E167" s="633"/>
      <c r="F167" s="635"/>
      <c r="G167" s="197"/>
      <c r="K167" s="374"/>
    </row>
    <row r="168" spans="1:11" ht="82.8" x14ac:dyDescent="0.3">
      <c r="A168" s="168" t="s">
        <v>364</v>
      </c>
      <c r="B168" s="636"/>
      <c r="C168" s="88" t="s">
        <v>1005</v>
      </c>
      <c r="D168" s="181" t="s">
        <v>1000</v>
      </c>
      <c r="E168" s="633">
        <v>1</v>
      </c>
      <c r="F168" s="637">
        <v>100000</v>
      </c>
      <c r="G168" s="197">
        <f>E168*F168</f>
        <v>100000</v>
      </c>
      <c r="I168" s="627"/>
      <c r="K168" s="374"/>
    </row>
    <row r="169" spans="1:11" x14ac:dyDescent="0.3">
      <c r="A169" s="168"/>
      <c r="B169" s="226"/>
      <c r="C169" s="170"/>
      <c r="D169" s="161"/>
      <c r="E169" s="162"/>
      <c r="F169" s="163"/>
      <c r="G169" s="195"/>
    </row>
    <row r="170" spans="1:11" ht="28.5" customHeight="1" x14ac:dyDescent="0.3">
      <c r="A170" s="182" t="s">
        <v>367</v>
      </c>
      <c r="B170" s="183" t="s">
        <v>245</v>
      </c>
      <c r="C170" s="172" t="s">
        <v>351</v>
      </c>
      <c r="D170" s="161" t="s">
        <v>8</v>
      </c>
      <c r="E170" s="177">
        <v>520</v>
      </c>
      <c r="F170" s="163"/>
      <c r="G170" s="177"/>
    </row>
    <row r="171" spans="1:11" x14ac:dyDescent="0.3">
      <c r="A171" s="182"/>
      <c r="B171" s="226"/>
      <c r="C171" s="170"/>
      <c r="D171" s="161"/>
      <c r="E171" s="177"/>
      <c r="F171" s="163"/>
      <c r="G171" s="195"/>
    </row>
    <row r="172" spans="1:11" x14ac:dyDescent="0.3">
      <c r="A172" s="182"/>
      <c r="B172" s="225" t="s">
        <v>352</v>
      </c>
      <c r="C172" s="168" t="s">
        <v>353</v>
      </c>
      <c r="D172" s="161"/>
      <c r="E172" s="177"/>
      <c r="F172" s="163"/>
      <c r="G172" s="195"/>
    </row>
    <row r="173" spans="1:11" x14ac:dyDescent="0.3">
      <c r="A173" s="182"/>
      <c r="B173" s="183"/>
      <c r="C173" s="168"/>
      <c r="D173" s="161"/>
      <c r="E173" s="177"/>
      <c r="F173" s="163"/>
      <c r="G173" s="195"/>
    </row>
    <row r="174" spans="1:11" x14ac:dyDescent="0.3">
      <c r="A174" s="182" t="s">
        <v>369</v>
      </c>
      <c r="B174" s="183"/>
      <c r="C174" s="168" t="s">
        <v>1006</v>
      </c>
      <c r="D174" s="161" t="s">
        <v>252</v>
      </c>
      <c r="E174" s="177">
        <v>8</v>
      </c>
      <c r="F174" s="227"/>
      <c r="G174" s="197"/>
    </row>
    <row r="175" spans="1:11" x14ac:dyDescent="0.3">
      <c r="A175" s="182"/>
      <c r="B175" s="183"/>
      <c r="C175" s="168"/>
      <c r="D175" s="161"/>
      <c r="E175" s="177"/>
      <c r="F175" s="227"/>
      <c r="G175" s="195"/>
    </row>
    <row r="176" spans="1:11" x14ac:dyDescent="0.3">
      <c r="A176" s="182" t="s">
        <v>371</v>
      </c>
      <c r="B176" s="183"/>
      <c r="C176" s="168" t="s">
        <v>1007</v>
      </c>
      <c r="D176" s="161" t="s">
        <v>252</v>
      </c>
      <c r="E176" s="177">
        <v>2</v>
      </c>
      <c r="F176" s="227"/>
      <c r="G176" s="195"/>
    </row>
    <row r="177" spans="1:7" x14ac:dyDescent="0.3">
      <c r="A177" s="182"/>
      <c r="B177" s="183"/>
      <c r="C177" s="188"/>
      <c r="D177" s="161"/>
      <c r="E177" s="177"/>
      <c r="F177" s="227"/>
      <c r="G177" s="195"/>
    </row>
    <row r="178" spans="1:7" x14ac:dyDescent="0.3">
      <c r="A178" s="182" t="s">
        <v>373</v>
      </c>
      <c r="B178" s="183"/>
      <c r="C178" s="168" t="s">
        <v>1008</v>
      </c>
      <c r="D178" s="161" t="s">
        <v>252</v>
      </c>
      <c r="E178" s="177">
        <v>2</v>
      </c>
      <c r="F178" s="227"/>
      <c r="G178" s="195"/>
    </row>
    <row r="179" spans="1:7" x14ac:dyDescent="0.3">
      <c r="A179" s="182"/>
      <c r="B179" s="183"/>
      <c r="C179" s="188"/>
      <c r="D179" s="161"/>
      <c r="E179" s="177"/>
      <c r="F179" s="163"/>
      <c r="G179" s="195"/>
    </row>
    <row r="180" spans="1:7" ht="41.4" x14ac:dyDescent="0.3">
      <c r="A180" s="182" t="s">
        <v>375</v>
      </c>
      <c r="B180" s="183"/>
      <c r="C180" s="188" t="s">
        <v>1009</v>
      </c>
      <c r="D180" s="161" t="s">
        <v>252</v>
      </c>
      <c r="E180" s="177">
        <v>1</v>
      </c>
      <c r="F180" s="163"/>
      <c r="G180" s="197"/>
    </row>
    <row r="181" spans="1:7" x14ac:dyDescent="0.3">
      <c r="A181" s="182"/>
      <c r="B181" s="183"/>
      <c r="C181" s="188"/>
      <c r="D181" s="161"/>
      <c r="E181" s="177"/>
      <c r="F181" s="163"/>
      <c r="G181" s="195"/>
    </row>
    <row r="182" spans="1:7" ht="41.4" x14ac:dyDescent="0.3">
      <c r="A182" s="182" t="s">
        <v>1010</v>
      </c>
      <c r="B182" s="183"/>
      <c r="C182" s="188" t="s">
        <v>1011</v>
      </c>
      <c r="D182" s="161" t="s">
        <v>252</v>
      </c>
      <c r="E182" s="177">
        <v>2</v>
      </c>
      <c r="F182" s="163"/>
      <c r="G182" s="197"/>
    </row>
    <row r="183" spans="1:7" x14ac:dyDescent="0.3">
      <c r="A183" s="182"/>
      <c r="B183" s="183"/>
      <c r="C183" s="188"/>
      <c r="D183" s="161"/>
      <c r="E183" s="177"/>
      <c r="F183" s="163"/>
      <c r="G183" s="195"/>
    </row>
    <row r="184" spans="1:7" ht="55.2" x14ac:dyDescent="0.3">
      <c r="A184" s="182" t="s">
        <v>1012</v>
      </c>
      <c r="B184" s="183"/>
      <c r="C184" s="188" t="s">
        <v>1013</v>
      </c>
      <c r="D184" s="161" t="s">
        <v>252</v>
      </c>
      <c r="E184" s="177">
        <v>2</v>
      </c>
      <c r="F184" s="163"/>
      <c r="G184" s="197"/>
    </row>
    <row r="185" spans="1:7" x14ac:dyDescent="0.3">
      <c r="A185" s="252"/>
      <c r="B185" s="183"/>
      <c r="C185" s="188"/>
      <c r="D185" s="161"/>
      <c r="E185" s="177"/>
      <c r="F185" s="163"/>
      <c r="G185" s="195"/>
    </row>
    <row r="186" spans="1:7" ht="27.6" x14ac:dyDescent="0.3">
      <c r="A186" s="252"/>
      <c r="B186" s="183" t="s">
        <v>249</v>
      </c>
      <c r="C186" s="234" t="s">
        <v>1014</v>
      </c>
      <c r="D186" s="171"/>
      <c r="E186" s="171"/>
      <c r="F186" s="226"/>
      <c r="G186" s="195"/>
    </row>
    <row r="187" spans="1:7" x14ac:dyDescent="0.3">
      <c r="A187" s="260"/>
      <c r="B187" s="183"/>
      <c r="C187" s="234"/>
      <c r="D187" s="171"/>
      <c r="E187" s="171"/>
      <c r="F187" s="226"/>
      <c r="G187" s="195"/>
    </row>
    <row r="188" spans="1:7" x14ac:dyDescent="0.3">
      <c r="A188" s="252" t="s">
        <v>1015</v>
      </c>
      <c r="B188" s="235"/>
      <c r="C188" s="234" t="s">
        <v>1016</v>
      </c>
      <c r="D188" s="171" t="s">
        <v>252</v>
      </c>
      <c r="E188" s="171">
        <v>1</v>
      </c>
      <c r="F188" s="236"/>
      <c r="G188" s="177"/>
    </row>
    <row r="189" spans="1:7" x14ac:dyDescent="0.3">
      <c r="A189" s="260"/>
      <c r="B189" s="171"/>
      <c r="C189" s="234"/>
      <c r="D189" s="171"/>
      <c r="E189" s="171"/>
      <c r="F189" s="236"/>
      <c r="G189" s="177"/>
    </row>
    <row r="190" spans="1:7" x14ac:dyDescent="0.3">
      <c r="A190" s="252" t="s">
        <v>1017</v>
      </c>
      <c r="B190" s="171"/>
      <c r="C190" s="234" t="s">
        <v>1018</v>
      </c>
      <c r="D190" s="171" t="s">
        <v>252</v>
      </c>
      <c r="E190" s="171">
        <v>1</v>
      </c>
      <c r="F190" s="236"/>
      <c r="G190" s="177"/>
    </row>
    <row r="191" spans="1:7" x14ac:dyDescent="0.3">
      <c r="A191" s="260"/>
      <c r="B191" s="171"/>
      <c r="C191" s="234"/>
      <c r="D191" s="171"/>
      <c r="E191" s="161"/>
      <c r="F191" s="237"/>
      <c r="G191" s="177"/>
    </row>
    <row r="192" spans="1:7" x14ac:dyDescent="0.3">
      <c r="A192" s="252" t="s">
        <v>1019</v>
      </c>
      <c r="B192" s="171"/>
      <c r="C192" s="234" t="s">
        <v>372</v>
      </c>
      <c r="D192" s="171" t="s">
        <v>252</v>
      </c>
      <c r="E192" s="171">
        <v>1</v>
      </c>
      <c r="F192" s="236"/>
      <c r="G192" s="177"/>
    </row>
    <row r="193" spans="1:7" x14ac:dyDescent="0.3">
      <c r="A193" s="252"/>
      <c r="B193" s="171"/>
      <c r="C193" s="234"/>
      <c r="D193" s="171"/>
      <c r="E193" s="171"/>
      <c r="F193" s="236"/>
      <c r="G193" s="177"/>
    </row>
    <row r="194" spans="1:7" x14ac:dyDescent="0.3">
      <c r="A194" s="252" t="s">
        <v>1020</v>
      </c>
      <c r="B194" s="171"/>
      <c r="C194" s="234" t="s">
        <v>374</v>
      </c>
      <c r="D194" s="171" t="s">
        <v>252</v>
      </c>
      <c r="E194" s="171">
        <v>2</v>
      </c>
      <c r="F194" s="236"/>
      <c r="G194" s="177"/>
    </row>
    <row r="195" spans="1:7" x14ac:dyDescent="0.3">
      <c r="A195" s="252"/>
      <c r="B195" s="171"/>
      <c r="C195" s="234"/>
      <c r="D195" s="171"/>
      <c r="E195" s="171"/>
      <c r="F195" s="236"/>
      <c r="G195" s="195"/>
    </row>
    <row r="196" spans="1:7" ht="41.4" x14ac:dyDescent="0.3">
      <c r="A196" s="252" t="s">
        <v>1021</v>
      </c>
      <c r="B196" s="225"/>
      <c r="C196" s="188" t="s">
        <v>1022</v>
      </c>
      <c r="D196" s="221" t="s">
        <v>6</v>
      </c>
      <c r="E196" s="238">
        <v>1</v>
      </c>
      <c r="F196" s="239"/>
      <c r="G196" s="197"/>
    </row>
    <row r="197" spans="1:7" x14ac:dyDescent="0.3">
      <c r="A197" s="215"/>
      <c r="B197" s="225"/>
      <c r="C197" s="188"/>
      <c r="D197" s="178"/>
      <c r="E197" s="503"/>
      <c r="F197" s="239"/>
      <c r="G197" s="197"/>
    </row>
    <row r="198" spans="1:7" x14ac:dyDescent="0.3">
      <c r="A198" s="240">
        <v>3.3</v>
      </c>
      <c r="B198" s="210" t="s">
        <v>377</v>
      </c>
      <c r="C198" s="241" t="s">
        <v>1023</v>
      </c>
      <c r="D198" s="226"/>
      <c r="E198" s="175"/>
      <c r="F198" s="239"/>
      <c r="G198" s="197"/>
    </row>
    <row r="199" spans="1:7" x14ac:dyDescent="0.3">
      <c r="A199" s="210"/>
      <c r="B199" s="242"/>
      <c r="C199" s="210"/>
      <c r="D199" s="226"/>
      <c r="E199" s="175"/>
      <c r="F199" s="239"/>
      <c r="G199" s="197"/>
    </row>
    <row r="200" spans="1:7" x14ac:dyDescent="0.3">
      <c r="A200" s="210" t="s">
        <v>379</v>
      </c>
      <c r="B200" s="242"/>
      <c r="C200" s="243" t="s">
        <v>1024</v>
      </c>
      <c r="D200" s="120" t="s">
        <v>266</v>
      </c>
      <c r="E200" s="244">
        <v>85</v>
      </c>
      <c r="F200" s="239"/>
      <c r="G200" s="197"/>
    </row>
    <row r="201" spans="1:7" x14ac:dyDescent="0.3">
      <c r="A201" s="242"/>
      <c r="B201" s="242"/>
      <c r="C201" s="638"/>
      <c r="D201" s="120"/>
      <c r="E201" s="265"/>
      <c r="F201" s="239"/>
      <c r="G201" s="197"/>
    </row>
    <row r="202" spans="1:7" ht="28.2" x14ac:dyDescent="0.3">
      <c r="A202" s="242"/>
      <c r="B202" s="242"/>
      <c r="C202" s="245" t="s">
        <v>1025</v>
      </c>
      <c r="D202" s="120" t="s">
        <v>266</v>
      </c>
      <c r="E202" s="244">
        <v>15</v>
      </c>
      <c r="F202" s="239"/>
      <c r="G202" s="197"/>
    </row>
    <row r="203" spans="1:7" x14ac:dyDescent="0.3">
      <c r="A203" s="242"/>
      <c r="B203" s="242"/>
      <c r="C203" s="245"/>
      <c r="D203" s="120"/>
      <c r="E203" s="185"/>
      <c r="F203" s="239"/>
      <c r="G203" s="197"/>
    </row>
    <row r="204" spans="1:7" ht="28.8" x14ac:dyDescent="0.3">
      <c r="A204" s="246" t="s">
        <v>382</v>
      </c>
      <c r="B204" s="247" t="s">
        <v>383</v>
      </c>
      <c r="C204" s="245" t="s">
        <v>384</v>
      </c>
      <c r="D204" s="120" t="s">
        <v>385</v>
      </c>
      <c r="E204" s="185">
        <v>100</v>
      </c>
      <c r="F204" s="239"/>
      <c r="G204" s="197"/>
    </row>
    <row r="205" spans="1:7" x14ac:dyDescent="0.3">
      <c r="A205" s="246"/>
      <c r="B205" s="639"/>
      <c r="C205" s="245"/>
      <c r="D205" s="120"/>
      <c r="E205" s="185"/>
      <c r="F205" s="239"/>
      <c r="G205" s="197"/>
    </row>
    <row r="206" spans="1:7" x14ac:dyDescent="0.3">
      <c r="A206" s="168"/>
      <c r="B206" s="171"/>
      <c r="C206" s="188"/>
      <c r="D206" s="171"/>
      <c r="E206" s="228"/>
      <c r="F206" s="163"/>
      <c r="G206" s="195"/>
    </row>
    <row r="207" spans="1:7" x14ac:dyDescent="0.3">
      <c r="A207" s="198" t="s">
        <v>295</v>
      </c>
      <c r="B207" s="199"/>
      <c r="C207" s="199"/>
      <c r="D207" s="200"/>
      <c r="E207" s="200"/>
      <c r="F207" s="229"/>
      <c r="G207" s="202"/>
    </row>
    <row r="208" spans="1:7" x14ac:dyDescent="0.3">
      <c r="A208" s="142"/>
      <c r="B208" s="145"/>
      <c r="C208" s="230"/>
      <c r="D208" s="145"/>
      <c r="E208" s="231"/>
      <c r="F208" s="146"/>
    </row>
    <row r="209" spans="1:7" x14ac:dyDescent="0.3">
      <c r="A209" s="142"/>
      <c r="B209" s="145"/>
      <c r="D209" s="147"/>
      <c r="E209" s="147"/>
      <c r="F209" s="147"/>
      <c r="G209" s="147" t="str">
        <f>+G160</f>
        <v xml:space="preserve">CONTRACT NUMBER: JW14455 </v>
      </c>
    </row>
    <row r="210" spans="1:7" x14ac:dyDescent="0.3">
      <c r="A210" s="142"/>
      <c r="B210" s="145"/>
      <c r="D210" s="232"/>
      <c r="E210" s="232"/>
      <c r="F210" s="232"/>
      <c r="G210" s="147" t="str">
        <f>+G161</f>
        <v>DIEPSLOOT SEWAGE  AQUEDUCT:  BILL No 2 (BRIDGE 2)</v>
      </c>
    </row>
    <row r="211" spans="1:7" x14ac:dyDescent="0.3">
      <c r="A211" s="142"/>
      <c r="B211" s="145"/>
      <c r="D211" s="233"/>
      <c r="E211" s="233"/>
      <c r="F211" s="233"/>
      <c r="G211" s="147" t="str">
        <f>+G162</f>
        <v>SECTION 3: MEDIUM PRESSURE PIPELINE</v>
      </c>
    </row>
    <row r="212" spans="1:7" x14ac:dyDescent="0.3">
      <c r="A212" s="149" t="s">
        <v>24</v>
      </c>
      <c r="B212" s="149" t="s">
        <v>0</v>
      </c>
      <c r="C212" s="149" t="s">
        <v>9</v>
      </c>
      <c r="D212" s="150" t="s">
        <v>1</v>
      </c>
      <c r="E212" s="151" t="s">
        <v>2</v>
      </c>
      <c r="F212" s="152" t="s">
        <v>25</v>
      </c>
      <c r="G212" s="474" t="s">
        <v>183</v>
      </c>
    </row>
    <row r="213" spans="1:7" x14ac:dyDescent="0.3">
      <c r="A213" s="154" t="s">
        <v>3</v>
      </c>
      <c r="B213" s="154" t="s">
        <v>184</v>
      </c>
      <c r="C213" s="154"/>
      <c r="D213" s="155"/>
      <c r="E213" s="156"/>
      <c r="F213" s="157"/>
      <c r="G213" s="158"/>
    </row>
    <row r="214" spans="1:7" x14ac:dyDescent="0.3">
      <c r="A214" s="198" t="s">
        <v>296</v>
      </c>
      <c r="B214" s="199"/>
      <c r="C214" s="199"/>
      <c r="D214" s="199"/>
      <c r="E214" s="199"/>
      <c r="F214" s="205"/>
      <c r="G214" s="202"/>
    </row>
    <row r="215" spans="1:7" x14ac:dyDescent="0.3">
      <c r="A215" s="168"/>
      <c r="B215" s="171"/>
      <c r="C215" s="188"/>
      <c r="D215" s="161"/>
      <c r="E215" s="177"/>
      <c r="F215" s="163"/>
      <c r="G215" s="195"/>
    </row>
    <row r="216" spans="1:7" x14ac:dyDescent="0.3">
      <c r="A216" s="246"/>
      <c r="B216" s="249" t="s">
        <v>4</v>
      </c>
      <c r="C216" s="188" t="s">
        <v>386</v>
      </c>
      <c r="D216" s="120"/>
      <c r="E216" s="185"/>
      <c r="F216" s="239"/>
      <c r="G216" s="197"/>
    </row>
    <row r="217" spans="1:7" x14ac:dyDescent="0.3">
      <c r="A217" s="246"/>
      <c r="B217" s="250"/>
      <c r="C217" s="188"/>
      <c r="D217" s="120"/>
      <c r="E217" s="185"/>
      <c r="F217" s="239"/>
      <c r="G217" s="197"/>
    </row>
    <row r="218" spans="1:7" x14ac:dyDescent="0.3">
      <c r="A218" s="242" t="s">
        <v>387</v>
      </c>
      <c r="B218" s="242"/>
      <c r="C218" s="213" t="s">
        <v>388</v>
      </c>
      <c r="D218" s="161" t="s">
        <v>389</v>
      </c>
      <c r="E218" s="185">
        <v>825</v>
      </c>
      <c r="F218" s="239"/>
      <c r="G218" s="197"/>
    </row>
    <row r="219" spans="1:7" x14ac:dyDescent="0.3">
      <c r="A219" s="242"/>
      <c r="B219" s="242"/>
      <c r="C219" s="213"/>
      <c r="D219" s="161"/>
      <c r="E219" s="185"/>
      <c r="F219" s="239"/>
      <c r="G219" s="197"/>
    </row>
    <row r="220" spans="1:7" x14ac:dyDescent="0.3">
      <c r="A220" s="242">
        <v>3.4</v>
      </c>
      <c r="B220" s="210" t="s">
        <v>1026</v>
      </c>
      <c r="C220" s="251" t="s">
        <v>391</v>
      </c>
      <c r="D220" s="120"/>
      <c r="E220" s="248"/>
      <c r="F220" s="237"/>
      <c r="G220" s="195"/>
    </row>
    <row r="221" spans="1:7" x14ac:dyDescent="0.3">
      <c r="A221" s="191"/>
      <c r="B221" s="215"/>
      <c r="C221" s="251"/>
      <c r="D221" s="161"/>
      <c r="E221" s="177"/>
      <c r="F221" s="163"/>
      <c r="G221" s="195"/>
    </row>
    <row r="222" spans="1:7" ht="52.5" customHeight="1" x14ac:dyDescent="0.3">
      <c r="A222" s="182" t="s">
        <v>392</v>
      </c>
      <c r="B222" s="206" t="s">
        <v>393</v>
      </c>
      <c r="C222" s="172" t="s">
        <v>1027</v>
      </c>
      <c r="D222" s="161" t="s">
        <v>252</v>
      </c>
      <c r="E222" s="244">
        <v>1</v>
      </c>
      <c r="F222" s="227"/>
      <c r="G222" s="197"/>
    </row>
    <row r="223" spans="1:7" x14ac:dyDescent="0.3">
      <c r="A223" s="182"/>
      <c r="B223" s="171"/>
      <c r="C223" s="188"/>
      <c r="D223" s="161"/>
      <c r="E223" s="177"/>
      <c r="F223" s="163"/>
      <c r="G223" s="195"/>
    </row>
    <row r="224" spans="1:7" ht="27.6" x14ac:dyDescent="0.3">
      <c r="A224" s="182" t="s">
        <v>395</v>
      </c>
      <c r="B224" s="252" t="s">
        <v>396</v>
      </c>
      <c r="C224" s="184" t="s">
        <v>1028</v>
      </c>
      <c r="D224" s="181" t="s">
        <v>252</v>
      </c>
      <c r="E224" s="244">
        <v>1</v>
      </c>
      <c r="F224" s="227"/>
      <c r="G224" s="197"/>
    </row>
    <row r="225" spans="1:7" x14ac:dyDescent="0.3">
      <c r="A225" s="182"/>
      <c r="B225" s="260"/>
      <c r="C225" s="186"/>
      <c r="D225" s="181"/>
      <c r="E225" s="185"/>
      <c r="F225" s="227"/>
      <c r="G225" s="195"/>
    </row>
    <row r="226" spans="1:7" ht="41.4" x14ac:dyDescent="0.3">
      <c r="A226" s="182" t="s">
        <v>398</v>
      </c>
      <c r="B226" s="252" t="s">
        <v>399</v>
      </c>
      <c r="C226" s="184" t="s">
        <v>400</v>
      </c>
      <c r="D226" s="181" t="s">
        <v>6</v>
      </c>
      <c r="E226" s="244">
        <v>1</v>
      </c>
      <c r="F226" s="227"/>
      <c r="G226" s="197"/>
    </row>
    <row r="227" spans="1:7" x14ac:dyDescent="0.3">
      <c r="A227" s="182"/>
      <c r="B227" s="260"/>
      <c r="C227" s="186"/>
      <c r="D227" s="181"/>
      <c r="E227" s="185"/>
      <c r="F227" s="227"/>
      <c r="G227" s="195"/>
    </row>
    <row r="228" spans="1:7" ht="27.6" x14ac:dyDescent="0.3">
      <c r="A228" s="182" t="s">
        <v>401</v>
      </c>
      <c r="B228" s="252" t="s">
        <v>402</v>
      </c>
      <c r="C228" s="184" t="s">
        <v>403</v>
      </c>
      <c r="D228" s="181" t="s">
        <v>6</v>
      </c>
      <c r="E228" s="244">
        <v>1</v>
      </c>
      <c r="F228" s="227"/>
      <c r="G228" s="197"/>
    </row>
    <row r="229" spans="1:7" x14ac:dyDescent="0.3">
      <c r="A229" s="182"/>
      <c r="B229" s="215"/>
      <c r="C229" s="188"/>
      <c r="D229" s="161"/>
      <c r="E229" s="177"/>
      <c r="F229" s="227"/>
      <c r="G229" s="195"/>
    </row>
    <row r="230" spans="1:7" ht="27.6" x14ac:dyDescent="0.3">
      <c r="A230" s="211">
        <v>3.5</v>
      </c>
      <c r="B230" s="254" t="s">
        <v>404</v>
      </c>
      <c r="C230" s="255" t="s">
        <v>405</v>
      </c>
      <c r="D230" s="256"/>
      <c r="E230" s="177"/>
      <c r="F230" s="163"/>
      <c r="G230" s="195"/>
    </row>
    <row r="231" spans="1:7" x14ac:dyDescent="0.3">
      <c r="A231" s="182"/>
      <c r="B231" s="206"/>
      <c r="C231" s="188"/>
      <c r="D231" s="161"/>
      <c r="E231" s="257"/>
      <c r="F231" s="163"/>
      <c r="G231" s="195"/>
    </row>
    <row r="232" spans="1:7" ht="41.4" x14ac:dyDescent="0.3">
      <c r="A232" s="182" t="s">
        <v>406</v>
      </c>
      <c r="B232" s="281" t="s">
        <v>1029</v>
      </c>
      <c r="C232" s="172" t="s">
        <v>1030</v>
      </c>
      <c r="D232" s="161" t="s">
        <v>409</v>
      </c>
      <c r="E232" s="244">
        <v>1</v>
      </c>
      <c r="F232" s="640">
        <v>100000</v>
      </c>
      <c r="G232" s="640">
        <f>F232*E232</f>
        <v>100000</v>
      </c>
    </row>
    <row r="233" spans="1:7" x14ac:dyDescent="0.3">
      <c r="A233" s="182"/>
      <c r="B233" s="215"/>
      <c r="C233" s="188"/>
      <c r="D233" s="171"/>
      <c r="E233" s="259"/>
      <c r="F233" s="258"/>
      <c r="G233" s="195"/>
    </row>
    <row r="234" spans="1:7" ht="27.6" x14ac:dyDescent="0.3">
      <c r="A234" s="182" t="s">
        <v>410</v>
      </c>
      <c r="B234" s="234" t="s">
        <v>1031</v>
      </c>
      <c r="C234" s="188" t="s">
        <v>412</v>
      </c>
      <c r="D234" s="171" t="s">
        <v>252</v>
      </c>
      <c r="E234" s="244">
        <v>4</v>
      </c>
      <c r="F234" s="163"/>
      <c r="G234" s="244"/>
    </row>
    <row r="235" spans="1:7" x14ac:dyDescent="0.3">
      <c r="A235" s="182"/>
      <c r="B235" s="215"/>
      <c r="C235" s="188"/>
      <c r="D235" s="171"/>
      <c r="E235" s="257"/>
      <c r="F235" s="163"/>
      <c r="G235" s="195"/>
    </row>
    <row r="236" spans="1:7" ht="27.6" x14ac:dyDescent="0.3">
      <c r="A236" s="211">
        <v>3.6</v>
      </c>
      <c r="B236" s="261" t="s">
        <v>303</v>
      </c>
      <c r="C236" s="262" t="s">
        <v>418</v>
      </c>
      <c r="D236" s="161"/>
      <c r="E236" s="177"/>
      <c r="F236" s="227"/>
      <c r="G236" s="195"/>
    </row>
    <row r="237" spans="1:7" x14ac:dyDescent="0.3">
      <c r="A237" s="182"/>
      <c r="B237" s="82"/>
      <c r="C237" s="188"/>
      <c r="D237" s="161"/>
      <c r="E237" s="177"/>
      <c r="F237" s="227"/>
      <c r="G237" s="195"/>
    </row>
    <row r="238" spans="1:7" ht="27.6" x14ac:dyDescent="0.3">
      <c r="A238" s="182"/>
      <c r="B238" s="264" t="s">
        <v>419</v>
      </c>
      <c r="C238" s="188" t="s">
        <v>420</v>
      </c>
      <c r="D238" s="256"/>
      <c r="E238" s="265"/>
      <c r="F238" s="227"/>
      <c r="G238" s="195"/>
    </row>
    <row r="239" spans="1:7" x14ac:dyDescent="0.3">
      <c r="A239" s="182"/>
      <c r="B239" s="82"/>
      <c r="C239" s="266"/>
      <c r="D239" s="120"/>
      <c r="E239" s="177"/>
      <c r="F239" s="163"/>
      <c r="G239" s="195"/>
    </row>
    <row r="240" spans="1:7" x14ac:dyDescent="0.3">
      <c r="A240" s="182" t="s">
        <v>421</v>
      </c>
      <c r="B240" s="174"/>
      <c r="C240" s="267" t="s">
        <v>422</v>
      </c>
      <c r="D240" s="268" t="s">
        <v>385</v>
      </c>
      <c r="E240" s="244">
        <v>60</v>
      </c>
      <c r="F240" s="269"/>
      <c r="G240" s="244"/>
    </row>
    <row r="241" spans="1:7" x14ac:dyDescent="0.3">
      <c r="A241" s="182"/>
      <c r="B241" s="174"/>
      <c r="C241" s="270"/>
      <c r="D241" s="268"/>
      <c r="E241" s="271"/>
      <c r="F241" s="272"/>
      <c r="G241" s="271"/>
    </row>
    <row r="242" spans="1:7" ht="27.6" x14ac:dyDescent="0.3">
      <c r="A242" s="182" t="s">
        <v>423</v>
      </c>
      <c r="B242" s="174"/>
      <c r="C242" s="267" t="s">
        <v>424</v>
      </c>
      <c r="D242" s="268" t="s">
        <v>385</v>
      </c>
      <c r="E242" s="244">
        <v>65</v>
      </c>
      <c r="F242" s="269"/>
      <c r="G242" s="244"/>
    </row>
    <row r="243" spans="1:7" ht="27.6" x14ac:dyDescent="0.3">
      <c r="A243" s="182"/>
      <c r="B243" s="261" t="s">
        <v>425</v>
      </c>
      <c r="C243" s="273"/>
      <c r="D243" s="274"/>
      <c r="E243" s="268"/>
      <c r="F243" s="272"/>
      <c r="G243" s="195"/>
    </row>
    <row r="244" spans="1:7" ht="27.6" x14ac:dyDescent="0.3">
      <c r="A244" s="182" t="s">
        <v>426</v>
      </c>
      <c r="B244" s="221" t="s">
        <v>427</v>
      </c>
      <c r="C244" s="273" t="s">
        <v>428</v>
      </c>
      <c r="D244" s="120" t="s">
        <v>385</v>
      </c>
      <c r="E244" s="120">
        <v>11000</v>
      </c>
      <c r="F244" s="275"/>
      <c r="G244" s="244"/>
    </row>
    <row r="245" spans="1:7" x14ac:dyDescent="0.3">
      <c r="A245" s="182"/>
      <c r="B245" s="174"/>
      <c r="C245" s="273"/>
      <c r="D245" s="274"/>
      <c r="E245" s="268"/>
      <c r="F245" s="272"/>
      <c r="G245" s="271"/>
    </row>
    <row r="246" spans="1:7" ht="27.6" x14ac:dyDescent="0.3">
      <c r="A246" s="182" t="s">
        <v>429</v>
      </c>
      <c r="B246" s="171" t="s">
        <v>430</v>
      </c>
      <c r="C246" s="208" t="s">
        <v>431</v>
      </c>
      <c r="D246" s="276" t="s">
        <v>385</v>
      </c>
      <c r="E246" s="120">
        <v>11000</v>
      </c>
      <c r="F246" s="275"/>
      <c r="G246" s="244"/>
    </row>
    <row r="247" spans="1:7" x14ac:dyDescent="0.3">
      <c r="A247" s="182"/>
      <c r="B247" s="168"/>
      <c r="C247" s="174"/>
      <c r="D247" s="266"/>
      <c r="E247" s="268"/>
      <c r="F247" s="271"/>
      <c r="G247" s="195"/>
    </row>
    <row r="248" spans="1:7" ht="27.6" x14ac:dyDescent="0.3">
      <c r="A248" s="211">
        <v>3.7</v>
      </c>
      <c r="B248" s="261" t="s">
        <v>1032</v>
      </c>
      <c r="C248" s="262" t="s">
        <v>1033</v>
      </c>
      <c r="D248" s="268"/>
      <c r="E248" s="271"/>
      <c r="F248" s="272"/>
      <c r="G248" s="279"/>
    </row>
    <row r="249" spans="1:7" x14ac:dyDescent="0.3">
      <c r="A249" s="211"/>
      <c r="B249" s="254"/>
      <c r="C249" s="167"/>
      <c r="D249" s="268"/>
      <c r="E249" s="271"/>
      <c r="F249" s="272"/>
      <c r="G249" s="279"/>
    </row>
    <row r="250" spans="1:7" x14ac:dyDescent="0.3">
      <c r="A250" s="211"/>
      <c r="B250" s="234" t="s">
        <v>245</v>
      </c>
      <c r="C250" s="167" t="s">
        <v>1034</v>
      </c>
      <c r="D250" s="268"/>
      <c r="E250" s="271"/>
      <c r="F250" s="272"/>
      <c r="G250" s="279"/>
    </row>
    <row r="251" spans="1:7" x14ac:dyDescent="0.3">
      <c r="A251" s="211"/>
      <c r="B251" s="254"/>
      <c r="C251" s="167"/>
      <c r="D251" s="268"/>
      <c r="E251" s="271"/>
      <c r="F251" s="272"/>
      <c r="G251" s="279"/>
    </row>
    <row r="252" spans="1:7" x14ac:dyDescent="0.3">
      <c r="A252" s="260" t="s">
        <v>1035</v>
      </c>
      <c r="B252" s="254"/>
      <c r="C252" s="215" t="s">
        <v>1036</v>
      </c>
      <c r="D252" s="268" t="s">
        <v>6</v>
      </c>
      <c r="E252" s="271">
        <v>1</v>
      </c>
      <c r="F252" s="272"/>
      <c r="G252" s="197"/>
    </row>
    <row r="253" spans="1:7" x14ac:dyDescent="0.3">
      <c r="A253" s="211"/>
      <c r="B253" s="254"/>
      <c r="C253" s="215"/>
      <c r="D253" s="268"/>
      <c r="E253" s="271"/>
      <c r="F253" s="272"/>
      <c r="G253" s="279"/>
    </row>
    <row r="254" spans="1:7" ht="27.6" x14ac:dyDescent="0.3">
      <c r="A254" s="260" t="s">
        <v>1037</v>
      </c>
      <c r="B254" s="254"/>
      <c r="C254" s="234" t="s">
        <v>1038</v>
      </c>
      <c r="D254" s="268" t="s">
        <v>6</v>
      </c>
      <c r="E254" s="271">
        <v>1</v>
      </c>
      <c r="F254" s="272"/>
      <c r="G254" s="197"/>
    </row>
    <row r="255" spans="1:7" x14ac:dyDescent="0.3">
      <c r="A255" s="260"/>
      <c r="B255" s="254"/>
      <c r="C255" s="234"/>
      <c r="D255" s="268"/>
      <c r="E255" s="271"/>
      <c r="F255" s="272"/>
      <c r="G255" s="197"/>
    </row>
    <row r="256" spans="1:7" x14ac:dyDescent="0.3">
      <c r="A256" s="260"/>
      <c r="B256" s="254"/>
      <c r="C256" s="234"/>
      <c r="D256" s="268"/>
      <c r="E256" s="271"/>
      <c r="F256" s="272"/>
      <c r="G256" s="197"/>
    </row>
    <row r="257" spans="1:7" x14ac:dyDescent="0.3">
      <c r="A257" s="253"/>
      <c r="B257" s="215"/>
      <c r="C257" s="234"/>
      <c r="D257" s="120"/>
      <c r="E257" s="278"/>
      <c r="F257" s="275"/>
      <c r="G257" s="197"/>
    </row>
    <row r="258" spans="1:7" x14ac:dyDescent="0.3">
      <c r="A258" s="198" t="s">
        <v>295</v>
      </c>
      <c r="B258" s="199"/>
      <c r="C258" s="199"/>
      <c r="D258" s="200"/>
      <c r="E258" s="200"/>
      <c r="F258" s="229"/>
      <c r="G258" s="202"/>
    </row>
    <row r="259" spans="1:7" x14ac:dyDescent="0.3">
      <c r="A259" s="142"/>
      <c r="B259" s="145"/>
      <c r="C259" s="230"/>
      <c r="D259" s="145"/>
      <c r="E259" s="231"/>
      <c r="F259" s="146"/>
    </row>
    <row r="260" spans="1:7" x14ac:dyDescent="0.3">
      <c r="A260" s="142"/>
      <c r="B260" s="145"/>
      <c r="D260" s="147"/>
      <c r="E260" s="147"/>
      <c r="F260" s="147"/>
      <c r="G260" s="147" t="str">
        <f>+G209</f>
        <v xml:space="preserve">CONTRACT NUMBER: JW14455 </v>
      </c>
    </row>
    <row r="261" spans="1:7" x14ac:dyDescent="0.3">
      <c r="A261" s="142"/>
      <c r="B261" s="145"/>
      <c r="D261" s="232"/>
      <c r="E261" s="232"/>
      <c r="F261" s="232"/>
      <c r="G261" s="147" t="str">
        <f>+G210</f>
        <v>DIEPSLOOT SEWAGE  AQUEDUCT:  BILL No 2 (BRIDGE 2)</v>
      </c>
    </row>
    <row r="262" spans="1:7" x14ac:dyDescent="0.3">
      <c r="A262" s="142"/>
      <c r="B262" s="145"/>
      <c r="D262" s="233"/>
      <c r="E262" s="233"/>
      <c r="F262" s="233"/>
      <c r="G262" s="147" t="str">
        <f>+G162</f>
        <v>SECTION 3: MEDIUM PRESSURE PIPELINE</v>
      </c>
    </row>
    <row r="263" spans="1:7" x14ac:dyDescent="0.3">
      <c r="A263" s="149" t="s">
        <v>24</v>
      </c>
      <c r="B263" s="149" t="s">
        <v>0</v>
      </c>
      <c r="C263" s="149" t="s">
        <v>9</v>
      </c>
      <c r="D263" s="150" t="s">
        <v>1</v>
      </c>
      <c r="E263" s="151" t="s">
        <v>2</v>
      </c>
      <c r="F263" s="152" t="s">
        <v>25</v>
      </c>
      <c r="G263" s="474" t="s">
        <v>183</v>
      </c>
    </row>
    <row r="264" spans="1:7" x14ac:dyDescent="0.3">
      <c r="A264" s="154" t="s">
        <v>3</v>
      </c>
      <c r="B264" s="154" t="s">
        <v>184</v>
      </c>
      <c r="C264" s="154"/>
      <c r="D264" s="155"/>
      <c r="E264" s="156"/>
      <c r="F264" s="157"/>
      <c r="G264" s="158"/>
    </row>
    <row r="265" spans="1:7" x14ac:dyDescent="0.3">
      <c r="A265" s="198" t="s">
        <v>296</v>
      </c>
      <c r="B265" s="199"/>
      <c r="C265" s="199"/>
      <c r="D265" s="199"/>
      <c r="E265" s="199"/>
      <c r="F265" s="205"/>
      <c r="G265" s="202"/>
    </row>
    <row r="266" spans="1:7" x14ac:dyDescent="0.3">
      <c r="A266" s="253"/>
      <c r="B266" s="215"/>
      <c r="C266" s="234"/>
      <c r="D266" s="120"/>
      <c r="E266" s="278"/>
      <c r="F266" s="275"/>
      <c r="G266" s="197"/>
    </row>
    <row r="267" spans="1:7" ht="55.2" x14ac:dyDescent="0.3">
      <c r="A267" s="260" t="s">
        <v>1039</v>
      </c>
      <c r="B267" s="215" t="s">
        <v>842</v>
      </c>
      <c r="C267" s="234" t="s">
        <v>1040</v>
      </c>
      <c r="D267" s="120" t="s">
        <v>8</v>
      </c>
      <c r="E267" s="278">
        <v>2.5</v>
      </c>
      <c r="F267" s="275"/>
      <c r="G267" s="197"/>
    </row>
    <row r="268" spans="1:7" x14ac:dyDescent="0.3">
      <c r="A268" s="253"/>
      <c r="B268" s="215"/>
      <c r="C268" s="234"/>
      <c r="D268" s="120"/>
      <c r="E268" s="278"/>
      <c r="F268" s="275"/>
      <c r="G268" s="197"/>
    </row>
    <row r="269" spans="1:7" ht="69" x14ac:dyDescent="0.3">
      <c r="A269" s="260" t="s">
        <v>1041</v>
      </c>
      <c r="B269" s="260"/>
      <c r="C269" s="208" t="s">
        <v>1042</v>
      </c>
      <c r="D269" s="120" t="s">
        <v>8</v>
      </c>
      <c r="E269" s="278">
        <v>2.5</v>
      </c>
      <c r="F269" s="275"/>
      <c r="G269" s="197"/>
    </row>
    <row r="270" spans="1:7" x14ac:dyDescent="0.3">
      <c r="A270" s="253"/>
      <c r="B270" s="215"/>
      <c r="C270" s="234"/>
      <c r="D270" s="120"/>
      <c r="E270" s="278"/>
      <c r="F270" s="275"/>
      <c r="G270" s="197"/>
    </row>
    <row r="271" spans="1:7" ht="28.2" x14ac:dyDescent="0.3">
      <c r="A271" s="260" t="s">
        <v>1043</v>
      </c>
      <c r="B271" s="253"/>
      <c r="C271" s="337" t="s">
        <v>1044</v>
      </c>
      <c r="D271" s="181" t="s">
        <v>1000</v>
      </c>
      <c r="E271" s="278">
        <v>1</v>
      </c>
      <c r="F271" s="275">
        <f>12137.73*0.2</f>
        <v>2427.5459999999998</v>
      </c>
      <c r="G271" s="197">
        <f>E271*F271</f>
        <v>2427.5459999999998</v>
      </c>
    </row>
    <row r="272" spans="1:7" x14ac:dyDescent="0.3">
      <c r="A272" s="253"/>
      <c r="B272" s="215"/>
      <c r="C272" s="234"/>
      <c r="D272" s="120"/>
      <c r="E272" s="278"/>
      <c r="F272" s="275"/>
      <c r="G272" s="197"/>
    </row>
    <row r="273" spans="1:7" ht="27.6" x14ac:dyDescent="0.3">
      <c r="A273" s="260" t="s">
        <v>1045</v>
      </c>
      <c r="B273" s="215"/>
      <c r="C273" s="83" t="s">
        <v>1046</v>
      </c>
      <c r="D273" s="120" t="s">
        <v>51</v>
      </c>
      <c r="E273" s="641">
        <f>+F271</f>
        <v>2427.5459999999998</v>
      </c>
      <c r="F273" s="275"/>
      <c r="G273" s="197"/>
    </row>
    <row r="274" spans="1:7" x14ac:dyDescent="0.3">
      <c r="A274" s="253"/>
      <c r="B274" s="215"/>
      <c r="C274" s="234"/>
      <c r="D274" s="120"/>
      <c r="E274" s="278"/>
      <c r="F274" s="275"/>
      <c r="G274" s="197"/>
    </row>
    <row r="275" spans="1:7" ht="41.4" x14ac:dyDescent="0.3">
      <c r="A275" s="260" t="s">
        <v>1047</v>
      </c>
      <c r="B275" s="215" t="s">
        <v>346</v>
      </c>
      <c r="C275" s="281" t="s">
        <v>1048</v>
      </c>
      <c r="D275" s="120" t="s">
        <v>8</v>
      </c>
      <c r="E275" s="278">
        <v>20</v>
      </c>
      <c r="F275" s="275"/>
      <c r="G275" s="197"/>
    </row>
    <row r="276" spans="1:7" x14ac:dyDescent="0.3">
      <c r="A276" s="260"/>
      <c r="B276" s="215"/>
      <c r="C276" s="281"/>
      <c r="D276" s="120"/>
      <c r="E276" s="278"/>
      <c r="F276" s="275"/>
      <c r="G276" s="282"/>
    </row>
    <row r="277" spans="1:7" ht="27.6" x14ac:dyDescent="0.3">
      <c r="A277" s="260" t="s">
        <v>1049</v>
      </c>
      <c r="B277" s="215" t="s">
        <v>264</v>
      </c>
      <c r="C277" s="281" t="s">
        <v>1050</v>
      </c>
      <c r="D277" s="283" t="s">
        <v>1051</v>
      </c>
      <c r="E277" s="284">
        <v>24</v>
      </c>
      <c r="F277" s="272"/>
      <c r="G277" s="197"/>
    </row>
    <row r="278" spans="1:7" x14ac:dyDescent="0.3">
      <c r="A278" s="211"/>
      <c r="B278" s="261"/>
      <c r="C278" s="285"/>
      <c r="D278" s="268"/>
      <c r="E278" s="271"/>
      <c r="F278" s="272"/>
      <c r="G278" s="279"/>
    </row>
    <row r="279" spans="1:7" x14ac:dyDescent="0.3">
      <c r="A279" s="211"/>
      <c r="B279" s="260" t="s">
        <v>271</v>
      </c>
      <c r="C279" s="213" t="s">
        <v>1052</v>
      </c>
      <c r="D279" s="283"/>
      <c r="E279" s="284"/>
      <c r="F279" s="272"/>
      <c r="G279" s="279"/>
    </row>
    <row r="280" spans="1:7" x14ac:dyDescent="0.3">
      <c r="A280" s="277"/>
      <c r="B280" s="260"/>
      <c r="C280" s="213"/>
      <c r="D280" s="283"/>
      <c r="E280" s="284"/>
      <c r="F280" s="272"/>
      <c r="G280" s="279"/>
    </row>
    <row r="281" spans="1:7" ht="27.6" x14ac:dyDescent="0.3">
      <c r="A281" s="260" t="s">
        <v>1053</v>
      </c>
      <c r="B281" s="286"/>
      <c r="C281" s="287" t="s">
        <v>1054</v>
      </c>
      <c r="D281" s="181" t="s">
        <v>266</v>
      </c>
      <c r="E281" s="288">
        <v>10</v>
      </c>
      <c r="F281" s="275"/>
      <c r="G281" s="197"/>
    </row>
    <row r="282" spans="1:7" x14ac:dyDescent="0.3">
      <c r="A282" s="260"/>
      <c r="B282" s="286"/>
      <c r="C282" s="287"/>
      <c r="D282" s="181"/>
      <c r="E282" s="288"/>
      <c r="F282" s="275"/>
      <c r="G282" s="197"/>
    </row>
    <row r="283" spans="1:7" x14ac:dyDescent="0.3">
      <c r="A283" s="260"/>
      <c r="B283" s="289" t="s">
        <v>274</v>
      </c>
      <c r="C283" s="290" t="s">
        <v>1055</v>
      </c>
      <c r="D283" s="181"/>
      <c r="E283" s="288"/>
      <c r="F283" s="275"/>
      <c r="G283" s="282"/>
    </row>
    <row r="284" spans="1:7" ht="55.5" customHeight="1" x14ac:dyDescent="0.3">
      <c r="A284" s="260" t="s">
        <v>1056</v>
      </c>
      <c r="B284" s="289"/>
      <c r="C284" s="291" t="s">
        <v>1057</v>
      </c>
      <c r="D284" s="181"/>
      <c r="E284" s="288"/>
      <c r="F284" s="275"/>
      <c r="G284" s="282"/>
    </row>
    <row r="285" spans="1:7" x14ac:dyDescent="0.3">
      <c r="A285" s="253"/>
      <c r="B285" s="290"/>
      <c r="D285" s="181"/>
      <c r="E285" s="288"/>
      <c r="F285" s="275"/>
      <c r="G285" s="282"/>
    </row>
    <row r="286" spans="1:7" ht="33" customHeight="1" x14ac:dyDescent="0.3">
      <c r="A286" s="253"/>
      <c r="B286" s="286"/>
      <c r="C286" s="291" t="s">
        <v>1058</v>
      </c>
      <c r="D286" s="268" t="s">
        <v>6</v>
      </c>
      <c r="E286" s="268">
        <v>1</v>
      </c>
      <c r="F286" s="275"/>
      <c r="G286" s="282"/>
    </row>
    <row r="287" spans="1:7" x14ac:dyDescent="0.3">
      <c r="A287" s="253"/>
      <c r="B287" s="286"/>
      <c r="C287" s="292"/>
      <c r="D287" s="175"/>
      <c r="E287" s="284"/>
      <c r="F287" s="272"/>
      <c r="G287" s="244"/>
    </row>
    <row r="288" spans="1:7" x14ac:dyDescent="0.3">
      <c r="A288" s="263"/>
      <c r="B288" s="174"/>
      <c r="C288" s="291" t="s">
        <v>1059</v>
      </c>
      <c r="D288" s="283" t="s">
        <v>1060</v>
      </c>
      <c r="E288" s="293">
        <v>1</v>
      </c>
      <c r="F288" s="163"/>
      <c r="G288" s="279"/>
    </row>
    <row r="289" spans="1:7" x14ac:dyDescent="0.3">
      <c r="A289" s="263"/>
      <c r="B289" s="174"/>
      <c r="C289" s="291"/>
      <c r="D289" s="284"/>
      <c r="E289" s="294"/>
      <c r="F289" s="163"/>
      <c r="G289" s="279"/>
    </row>
    <row r="290" spans="1:7" x14ac:dyDescent="0.3">
      <c r="A290" s="263"/>
      <c r="B290" s="174"/>
      <c r="C290" s="291" t="s">
        <v>1061</v>
      </c>
      <c r="D290" s="278" t="s">
        <v>266</v>
      </c>
      <c r="E290" s="293">
        <v>5</v>
      </c>
      <c r="F290" s="163"/>
      <c r="G290" s="279"/>
    </row>
    <row r="291" spans="1:7" x14ac:dyDescent="0.3">
      <c r="A291" s="263"/>
      <c r="B291" s="174"/>
      <c r="C291" s="291"/>
      <c r="D291" s="296"/>
      <c r="E291" s="294"/>
      <c r="F291" s="163"/>
      <c r="G291" s="279"/>
    </row>
    <row r="292" spans="1:7" ht="27.6" x14ac:dyDescent="0.3">
      <c r="A292" s="263"/>
      <c r="B292" s="192" t="s">
        <v>303</v>
      </c>
      <c r="C292" s="277" t="s">
        <v>304</v>
      </c>
      <c r="D292" s="278"/>
      <c r="E292" s="177"/>
      <c r="F292" s="163"/>
      <c r="G292" s="279"/>
    </row>
    <row r="293" spans="1:7" x14ac:dyDescent="0.3">
      <c r="A293" s="263"/>
      <c r="B293" s="192"/>
      <c r="C293" s="277"/>
      <c r="D293" s="278"/>
      <c r="E293" s="177"/>
      <c r="F293" s="163"/>
      <c r="G293" s="279"/>
    </row>
    <row r="294" spans="1:7" ht="69" x14ac:dyDescent="0.3">
      <c r="A294" s="260" t="s">
        <v>432</v>
      </c>
      <c r="B294" s="171" t="s">
        <v>310</v>
      </c>
      <c r="C294" s="280" t="s">
        <v>1062</v>
      </c>
      <c r="D294" s="278" t="s">
        <v>266</v>
      </c>
      <c r="E294" s="177">
        <v>1200</v>
      </c>
      <c r="F294" s="163"/>
      <c r="G294" s="177"/>
    </row>
    <row r="295" spans="1:7" x14ac:dyDescent="0.3">
      <c r="A295" s="260"/>
      <c r="B295" s="171"/>
      <c r="C295" s="280"/>
      <c r="D295" s="300"/>
      <c r="E295" s="257"/>
      <c r="F295" s="258"/>
      <c r="G295" s="177"/>
    </row>
    <row r="296" spans="1:7" x14ac:dyDescent="0.3">
      <c r="A296" s="262"/>
      <c r="B296" s="176"/>
      <c r="C296" s="307"/>
      <c r="D296" s="161"/>
      <c r="E296" s="161"/>
      <c r="F296" s="258"/>
      <c r="G296" s="177"/>
    </row>
    <row r="297" spans="1:7" x14ac:dyDescent="0.3">
      <c r="A297" s="168"/>
      <c r="B297" s="183"/>
      <c r="C297" s="209"/>
      <c r="D297" s="161"/>
      <c r="E297" s="177"/>
      <c r="F297" s="258"/>
      <c r="G297" s="177"/>
    </row>
    <row r="298" spans="1:7" x14ac:dyDescent="0.3">
      <c r="A298" s="168"/>
      <c r="B298" s="183"/>
      <c r="C298" s="209"/>
      <c r="D298" s="161"/>
      <c r="E298" s="177"/>
      <c r="F298" s="258"/>
      <c r="G298" s="177"/>
    </row>
    <row r="299" spans="1:7" x14ac:dyDescent="0.3">
      <c r="A299" s="168"/>
      <c r="B299" s="183"/>
      <c r="C299" s="209"/>
      <c r="D299" s="161"/>
      <c r="E299" s="177"/>
      <c r="F299" s="258"/>
      <c r="G299" s="177"/>
    </row>
    <row r="300" spans="1:7" x14ac:dyDescent="0.3">
      <c r="A300" s="260"/>
      <c r="B300" s="171"/>
      <c r="C300" s="642"/>
      <c r="D300" s="120"/>
      <c r="E300" s="177"/>
      <c r="F300" s="258"/>
      <c r="G300" s="177"/>
    </row>
    <row r="301" spans="1:7" x14ac:dyDescent="0.3">
      <c r="A301" s="297"/>
      <c r="B301" s="298"/>
      <c r="C301" s="299"/>
      <c r="D301" s="300"/>
      <c r="E301" s="228"/>
      <c r="F301" s="146"/>
      <c r="G301" s="279"/>
    </row>
    <row r="302" spans="1:7" x14ac:dyDescent="0.3">
      <c r="A302" s="198" t="s">
        <v>326</v>
      </c>
      <c r="B302" s="199"/>
      <c r="C302" s="199"/>
      <c r="D302" s="200"/>
      <c r="E302" s="200"/>
      <c r="F302" s="201"/>
      <c r="G302" s="301"/>
    </row>
    <row r="304" spans="1:7" x14ac:dyDescent="0.3">
      <c r="D304" s="147"/>
      <c r="E304" s="147"/>
      <c r="F304" s="147"/>
      <c r="G304" s="147" t="s">
        <v>583</v>
      </c>
    </row>
    <row r="305" spans="1:7" x14ac:dyDescent="0.3">
      <c r="D305" s="147"/>
      <c r="E305" s="147"/>
      <c r="F305" s="147"/>
      <c r="G305" s="147" t="str">
        <f>G210</f>
        <v>DIEPSLOOT SEWAGE  AQUEDUCT:  BILL No 2 (BRIDGE 2)</v>
      </c>
    </row>
    <row r="306" spans="1:7" x14ac:dyDescent="0.3">
      <c r="D306" s="233"/>
      <c r="E306" s="233"/>
      <c r="F306" s="233"/>
      <c r="G306" s="233" t="s">
        <v>434</v>
      </c>
    </row>
    <row r="307" spans="1:7" x14ac:dyDescent="0.3">
      <c r="A307" s="149" t="s">
        <v>24</v>
      </c>
      <c r="B307" s="149" t="s">
        <v>0</v>
      </c>
      <c r="C307" s="149" t="s">
        <v>9</v>
      </c>
      <c r="D307" s="150" t="s">
        <v>1</v>
      </c>
      <c r="E307" s="151" t="s">
        <v>2</v>
      </c>
      <c r="F307" s="152" t="s">
        <v>25</v>
      </c>
      <c r="G307" s="474" t="s">
        <v>183</v>
      </c>
    </row>
    <row r="308" spans="1:7" x14ac:dyDescent="0.3">
      <c r="A308" s="154" t="s">
        <v>3</v>
      </c>
      <c r="B308" s="154" t="s">
        <v>184</v>
      </c>
      <c r="C308" s="154"/>
      <c r="D308" s="155"/>
      <c r="E308" s="156"/>
      <c r="F308" s="157"/>
      <c r="G308" s="158"/>
    </row>
    <row r="309" spans="1:7" ht="28.2" x14ac:dyDescent="0.3">
      <c r="A309" s="302" t="s">
        <v>435</v>
      </c>
      <c r="B309" s="303"/>
      <c r="C309" s="304" t="s">
        <v>436</v>
      </c>
      <c r="D309" s="305"/>
      <c r="E309" s="305"/>
      <c r="F309" s="163"/>
      <c r="G309" s="306"/>
    </row>
    <row r="310" spans="1:7" x14ac:dyDescent="0.3">
      <c r="A310" s="214"/>
      <c r="B310" s="176"/>
      <c r="C310" s="307"/>
      <c r="D310" s="161"/>
      <c r="E310" s="308"/>
      <c r="F310" s="163"/>
      <c r="G310" s="166"/>
    </row>
    <row r="311" spans="1:7" x14ac:dyDescent="0.3">
      <c r="A311" s="309" t="s">
        <v>437</v>
      </c>
      <c r="B311" s="169" t="s">
        <v>241</v>
      </c>
      <c r="C311" s="309" t="s">
        <v>438</v>
      </c>
      <c r="D311" s="161"/>
      <c r="E311" s="308"/>
      <c r="F311" s="163"/>
      <c r="G311" s="166"/>
    </row>
    <row r="312" spans="1:7" x14ac:dyDescent="0.3">
      <c r="A312" s="170"/>
      <c r="B312" s="169"/>
      <c r="C312" s="170"/>
      <c r="D312" s="161"/>
      <c r="E312" s="308"/>
      <c r="F312" s="163"/>
      <c r="G312" s="166"/>
    </row>
    <row r="313" spans="1:7" ht="41.4" x14ac:dyDescent="0.3">
      <c r="A313" s="168" t="s">
        <v>439</v>
      </c>
      <c r="B313" s="171" t="s">
        <v>245</v>
      </c>
      <c r="C313" s="188" t="s">
        <v>440</v>
      </c>
      <c r="D313" s="161" t="s">
        <v>441</v>
      </c>
      <c r="E313" s="177">
        <v>200</v>
      </c>
      <c r="F313" s="163"/>
      <c r="G313" s="197"/>
    </row>
    <row r="314" spans="1:7" x14ac:dyDescent="0.3">
      <c r="A314" s="168"/>
      <c r="B314" s="171"/>
      <c r="C314" s="188"/>
      <c r="D314" s="161"/>
      <c r="E314" s="177"/>
      <c r="F314" s="163"/>
      <c r="G314" s="166"/>
    </row>
    <row r="315" spans="1:7" ht="42" x14ac:dyDescent="0.3">
      <c r="A315" s="168" t="s">
        <v>442</v>
      </c>
      <c r="B315" s="171" t="s">
        <v>443</v>
      </c>
      <c r="C315" s="209" t="s">
        <v>444</v>
      </c>
      <c r="D315" s="161" t="s">
        <v>6</v>
      </c>
      <c r="E315" s="177">
        <v>1</v>
      </c>
      <c r="F315" s="163"/>
      <c r="G315" s="197"/>
    </row>
    <row r="316" spans="1:7" x14ac:dyDescent="0.3">
      <c r="A316" s="168"/>
      <c r="B316" s="171"/>
      <c r="C316" s="209"/>
      <c r="D316" s="161"/>
      <c r="E316" s="177"/>
      <c r="F316" s="163"/>
      <c r="G316" s="197"/>
    </row>
    <row r="317" spans="1:7" ht="55.8" x14ac:dyDescent="0.3">
      <c r="A317" s="168" t="s">
        <v>445</v>
      </c>
      <c r="B317" s="183" t="s">
        <v>443</v>
      </c>
      <c r="C317" s="209" t="s">
        <v>1063</v>
      </c>
      <c r="D317" s="161" t="s">
        <v>6</v>
      </c>
      <c r="E317" s="177">
        <v>1</v>
      </c>
      <c r="F317" s="163"/>
      <c r="G317" s="197"/>
    </row>
    <row r="318" spans="1:7" x14ac:dyDescent="0.3">
      <c r="A318" s="170"/>
      <c r="B318" s="174"/>
      <c r="C318" s="209"/>
      <c r="D318" s="161"/>
      <c r="E318" s="177"/>
      <c r="F318" s="163"/>
      <c r="G318" s="166"/>
    </row>
    <row r="319" spans="1:7" x14ac:dyDescent="0.3">
      <c r="A319" s="310" t="s">
        <v>447</v>
      </c>
      <c r="B319" s="311" t="s">
        <v>448</v>
      </c>
      <c r="C319" s="312" t="s">
        <v>449</v>
      </c>
      <c r="D319" s="161"/>
      <c r="E319" s="177"/>
      <c r="F319" s="163"/>
      <c r="G319" s="166"/>
    </row>
    <row r="320" spans="1:7" x14ac:dyDescent="0.3">
      <c r="A320" s="168"/>
      <c r="B320" s="174"/>
      <c r="C320" s="209"/>
      <c r="D320" s="161"/>
      <c r="E320" s="177"/>
      <c r="F320" s="163"/>
      <c r="G320" s="166"/>
    </row>
    <row r="321" spans="1:7" ht="69" x14ac:dyDescent="0.3">
      <c r="A321" s="182" t="s">
        <v>450</v>
      </c>
      <c r="B321" s="208" t="s">
        <v>451</v>
      </c>
      <c r="C321" s="313" t="s">
        <v>1064</v>
      </c>
      <c r="D321" s="181" t="s">
        <v>6</v>
      </c>
      <c r="E321" s="185">
        <v>1</v>
      </c>
      <c r="F321" s="163"/>
      <c r="G321" s="197"/>
    </row>
    <row r="322" spans="1:7" x14ac:dyDescent="0.3">
      <c r="A322" s="168"/>
      <c r="B322" s="174"/>
      <c r="C322" s="209"/>
      <c r="D322" s="161"/>
      <c r="E322" s="177"/>
      <c r="F322" s="163"/>
      <c r="G322" s="166"/>
    </row>
    <row r="323" spans="1:7" ht="41.4" x14ac:dyDescent="0.3">
      <c r="A323" s="182" t="s">
        <v>453</v>
      </c>
      <c r="B323" s="221" t="s">
        <v>454</v>
      </c>
      <c r="C323" s="314" t="s">
        <v>455</v>
      </c>
      <c r="D323" s="161" t="s">
        <v>441</v>
      </c>
      <c r="E323" s="177">
        <v>3</v>
      </c>
      <c r="F323" s="163"/>
      <c r="G323" s="197"/>
    </row>
    <row r="324" spans="1:7" x14ac:dyDescent="0.3">
      <c r="A324" s="182"/>
      <c r="B324" s="178"/>
      <c r="C324" s="209"/>
      <c r="D324" s="161"/>
      <c r="E324" s="177"/>
      <c r="F324" s="163"/>
      <c r="G324" s="166"/>
    </row>
    <row r="325" spans="1:7" ht="55.8" x14ac:dyDescent="0.3">
      <c r="A325" s="182" t="s">
        <v>456</v>
      </c>
      <c r="B325" s="178" t="s">
        <v>457</v>
      </c>
      <c r="C325" s="209" t="s">
        <v>1065</v>
      </c>
      <c r="D325" s="181" t="s">
        <v>6</v>
      </c>
      <c r="E325" s="177">
        <v>1</v>
      </c>
      <c r="F325" s="163"/>
      <c r="G325" s="207"/>
    </row>
    <row r="326" spans="1:7" x14ac:dyDescent="0.3">
      <c r="A326" s="168"/>
      <c r="B326" s="174"/>
      <c r="C326" s="209"/>
      <c r="D326" s="161"/>
      <c r="E326" s="177"/>
      <c r="F326" s="163"/>
      <c r="G326" s="166"/>
    </row>
    <row r="327" spans="1:7" ht="42" x14ac:dyDescent="0.3">
      <c r="A327" s="168" t="s">
        <v>459</v>
      </c>
      <c r="B327" s="178" t="s">
        <v>460</v>
      </c>
      <c r="C327" s="209" t="s">
        <v>1066</v>
      </c>
      <c r="D327" s="161" t="s">
        <v>266</v>
      </c>
      <c r="E327" s="177">
        <v>30</v>
      </c>
      <c r="F327" s="163"/>
      <c r="G327" s="197"/>
    </row>
    <row r="328" spans="1:7" x14ac:dyDescent="0.3">
      <c r="A328" s="168"/>
      <c r="B328" s="174"/>
      <c r="C328" s="209"/>
      <c r="D328" s="161"/>
      <c r="E328" s="177"/>
      <c r="F328" s="163"/>
      <c r="G328" s="166"/>
    </row>
    <row r="329" spans="1:7" ht="27.6" x14ac:dyDescent="0.3">
      <c r="A329" s="168" t="s">
        <v>462</v>
      </c>
      <c r="B329" s="208" t="s">
        <v>443</v>
      </c>
      <c r="C329" s="188" t="s">
        <v>1067</v>
      </c>
      <c r="D329" s="161" t="s">
        <v>252</v>
      </c>
      <c r="E329" s="177">
        <v>6</v>
      </c>
      <c r="F329" s="163"/>
      <c r="G329" s="197"/>
    </row>
    <row r="330" spans="1:7" x14ac:dyDescent="0.3">
      <c r="A330" s="168"/>
      <c r="B330" s="171"/>
      <c r="C330" s="188"/>
      <c r="D330" s="161"/>
      <c r="E330" s="177"/>
      <c r="F330" s="163"/>
      <c r="G330" s="166"/>
    </row>
    <row r="331" spans="1:7" ht="82.8" x14ac:dyDescent="0.3">
      <c r="A331" s="168" t="s">
        <v>464</v>
      </c>
      <c r="B331" s="221" t="s">
        <v>454</v>
      </c>
      <c r="C331" s="188" t="s">
        <v>1068</v>
      </c>
      <c r="D331" s="161" t="s">
        <v>6</v>
      </c>
      <c r="E331" s="185">
        <v>1</v>
      </c>
      <c r="F331" s="227"/>
      <c r="G331" s="197"/>
    </row>
    <row r="332" spans="1:7" x14ac:dyDescent="0.3">
      <c r="A332" s="168"/>
      <c r="B332" s="178"/>
      <c r="C332" s="188"/>
      <c r="D332" s="161"/>
      <c r="E332" s="185"/>
      <c r="F332" s="227"/>
      <c r="G332" s="166"/>
    </row>
    <row r="333" spans="1:7" x14ac:dyDescent="0.3">
      <c r="A333" s="168"/>
      <c r="B333" s="178">
        <v>8.1999999999999993</v>
      </c>
      <c r="C333" s="255" t="s">
        <v>466</v>
      </c>
      <c r="D333" s="161"/>
      <c r="E333" s="185"/>
      <c r="F333" s="227"/>
      <c r="G333" s="166"/>
    </row>
    <row r="334" spans="1:7" x14ac:dyDescent="0.3">
      <c r="A334" s="168"/>
      <c r="B334" s="178"/>
      <c r="C334" s="188"/>
      <c r="D334" s="161"/>
      <c r="E334" s="185"/>
      <c r="F334" s="227"/>
      <c r="G334" s="166"/>
    </row>
    <row r="335" spans="1:7" ht="16.2" x14ac:dyDescent="0.3">
      <c r="A335" s="168" t="s">
        <v>467</v>
      </c>
      <c r="B335" s="178" t="s">
        <v>249</v>
      </c>
      <c r="C335" s="188" t="s">
        <v>468</v>
      </c>
      <c r="D335" s="161" t="s">
        <v>441</v>
      </c>
      <c r="E335" s="185">
        <v>3</v>
      </c>
      <c r="F335" s="227"/>
      <c r="G335" s="197"/>
    </row>
    <row r="336" spans="1:7" x14ac:dyDescent="0.3">
      <c r="A336" s="168"/>
      <c r="B336" s="178"/>
      <c r="C336" s="188"/>
      <c r="D336" s="161"/>
      <c r="E336" s="185"/>
      <c r="F336" s="227"/>
      <c r="G336" s="166"/>
    </row>
    <row r="337" spans="1:7" ht="41.4" x14ac:dyDescent="0.3">
      <c r="A337" s="168" t="s">
        <v>469</v>
      </c>
      <c r="B337" s="178" t="s">
        <v>470</v>
      </c>
      <c r="C337" s="188" t="s">
        <v>1069</v>
      </c>
      <c r="D337" s="161" t="s">
        <v>266</v>
      </c>
      <c r="E337" s="185">
        <v>1</v>
      </c>
      <c r="F337" s="227"/>
      <c r="G337" s="197"/>
    </row>
    <row r="338" spans="1:7" x14ac:dyDescent="0.3">
      <c r="A338" s="168"/>
      <c r="B338" s="178"/>
      <c r="C338" s="188"/>
      <c r="D338" s="161"/>
      <c r="E338" s="185"/>
      <c r="F338" s="643"/>
      <c r="G338" s="166"/>
    </row>
    <row r="339" spans="1:7" x14ac:dyDescent="0.3">
      <c r="A339" s="168"/>
      <c r="B339" s="178"/>
      <c r="C339" s="188"/>
      <c r="D339" s="161"/>
      <c r="E339" s="185"/>
      <c r="F339" s="643"/>
      <c r="G339" s="166"/>
    </row>
    <row r="340" spans="1:7" x14ac:dyDescent="0.3">
      <c r="A340" s="198" t="s">
        <v>295</v>
      </c>
      <c r="B340" s="199"/>
      <c r="C340" s="199"/>
      <c r="D340" s="200"/>
      <c r="E340" s="200"/>
      <c r="F340" s="229"/>
      <c r="G340" s="202"/>
    </row>
    <row r="341" spans="1:7" x14ac:dyDescent="0.3">
      <c r="A341" s="142"/>
      <c r="B341" s="145"/>
      <c r="C341" s="230"/>
      <c r="D341" s="145"/>
      <c r="E341" s="231"/>
      <c r="F341" s="146"/>
    </row>
    <row r="342" spans="1:7" x14ac:dyDescent="0.3">
      <c r="A342" s="142"/>
      <c r="B342" s="145"/>
      <c r="D342" s="147"/>
      <c r="E342" s="147"/>
      <c r="F342" s="147"/>
      <c r="G342" s="147" t="str">
        <f>+G304</f>
        <v>CONTRACT NUMBER: JW14455</v>
      </c>
    </row>
    <row r="343" spans="1:7" x14ac:dyDescent="0.3">
      <c r="A343" s="142"/>
      <c r="B343" s="145"/>
      <c r="D343" s="232"/>
      <c r="E343" s="232"/>
      <c r="F343" s="232"/>
      <c r="G343" s="147" t="str">
        <f>+G305</f>
        <v>DIEPSLOOT SEWAGE  AQUEDUCT:  BILL No 2 (BRIDGE 2)</v>
      </c>
    </row>
    <row r="344" spans="1:7" x14ac:dyDescent="0.3">
      <c r="A344" s="142"/>
      <c r="B344" s="145"/>
      <c r="D344" s="233"/>
      <c r="E344" s="233"/>
      <c r="F344" s="233"/>
      <c r="G344" s="147" t="str">
        <f>+G306</f>
        <v>SECTION 4: DIVERSION AND RE-ENTRY CHAMBER</v>
      </c>
    </row>
    <row r="345" spans="1:7" x14ac:dyDescent="0.3">
      <c r="A345" s="149" t="s">
        <v>24</v>
      </c>
      <c r="B345" s="149" t="s">
        <v>0</v>
      </c>
      <c r="C345" s="149" t="s">
        <v>9</v>
      </c>
      <c r="D345" s="150" t="s">
        <v>1</v>
      </c>
      <c r="E345" s="151" t="s">
        <v>2</v>
      </c>
      <c r="F345" s="152" t="s">
        <v>25</v>
      </c>
      <c r="G345" s="474" t="s">
        <v>183</v>
      </c>
    </row>
    <row r="346" spans="1:7" x14ac:dyDescent="0.3">
      <c r="A346" s="154" t="s">
        <v>3</v>
      </c>
      <c r="B346" s="154" t="s">
        <v>184</v>
      </c>
      <c r="C346" s="154"/>
      <c r="D346" s="155"/>
      <c r="E346" s="156"/>
      <c r="F346" s="157"/>
      <c r="G346" s="158"/>
    </row>
    <row r="347" spans="1:7" x14ac:dyDescent="0.3">
      <c r="A347" s="198" t="s">
        <v>296</v>
      </c>
      <c r="B347" s="199"/>
      <c r="C347" s="199"/>
      <c r="D347" s="199"/>
      <c r="E347" s="199"/>
      <c r="F347" s="205"/>
      <c r="G347" s="202"/>
    </row>
    <row r="348" spans="1:7" x14ac:dyDescent="0.3">
      <c r="A348" s="476"/>
      <c r="B348" s="476"/>
      <c r="C348" s="476"/>
      <c r="D348" s="476"/>
      <c r="E348" s="476"/>
      <c r="F348" s="561"/>
      <c r="G348" s="207"/>
    </row>
    <row r="349" spans="1:7" ht="27.6" x14ac:dyDescent="0.3">
      <c r="A349" s="168"/>
      <c r="B349" s="249" t="s">
        <v>4</v>
      </c>
      <c r="C349" s="255" t="s">
        <v>472</v>
      </c>
      <c r="D349" s="161"/>
      <c r="E349" s="185"/>
      <c r="F349" s="561"/>
      <c r="G349" s="207"/>
    </row>
    <row r="350" spans="1:7" x14ac:dyDescent="0.3">
      <c r="A350" s="168"/>
      <c r="B350" s="178"/>
      <c r="C350" s="255"/>
      <c r="D350" s="161"/>
      <c r="E350" s="185"/>
      <c r="F350" s="561"/>
      <c r="G350" s="207"/>
    </row>
    <row r="351" spans="1:7" x14ac:dyDescent="0.3">
      <c r="A351" s="168" t="s">
        <v>473</v>
      </c>
      <c r="B351" s="249"/>
      <c r="C351" s="213" t="s">
        <v>474</v>
      </c>
      <c r="D351" s="161" t="s">
        <v>389</v>
      </c>
      <c r="E351" s="185">
        <v>5</v>
      </c>
      <c r="F351" s="561"/>
      <c r="G351" s="207"/>
    </row>
    <row r="352" spans="1:7" x14ac:dyDescent="0.3">
      <c r="A352" s="168"/>
      <c r="B352" s="250"/>
      <c r="C352" s="319"/>
      <c r="D352" s="161"/>
      <c r="E352" s="185"/>
      <c r="F352" s="561"/>
      <c r="G352" s="207"/>
    </row>
    <row r="353" spans="1:7" x14ac:dyDescent="0.3">
      <c r="A353" s="168" t="s">
        <v>475</v>
      </c>
      <c r="B353" s="250"/>
      <c r="C353" s="213" t="s">
        <v>388</v>
      </c>
      <c r="D353" s="161" t="s">
        <v>389</v>
      </c>
      <c r="E353" s="185">
        <v>10</v>
      </c>
      <c r="F353" s="561"/>
      <c r="G353" s="207"/>
    </row>
    <row r="354" spans="1:7" x14ac:dyDescent="0.3">
      <c r="A354" s="168"/>
      <c r="B354" s="178"/>
      <c r="C354" s="188"/>
      <c r="D354" s="161"/>
      <c r="E354" s="185"/>
      <c r="F354" s="561"/>
      <c r="G354" s="207"/>
    </row>
    <row r="355" spans="1:7" ht="27.6" x14ac:dyDescent="0.3">
      <c r="A355" s="168"/>
      <c r="B355" s="320" t="s">
        <v>476</v>
      </c>
      <c r="C355" s="255" t="s">
        <v>477</v>
      </c>
      <c r="D355" s="161"/>
      <c r="E355" s="185"/>
      <c r="F355" s="643"/>
      <c r="G355" s="166"/>
    </row>
    <row r="356" spans="1:7" x14ac:dyDescent="0.3">
      <c r="A356" s="168"/>
      <c r="B356" s="171"/>
      <c r="C356" s="188"/>
      <c r="D356" s="161"/>
      <c r="E356" s="177"/>
      <c r="F356" s="644"/>
      <c r="G356" s="166"/>
    </row>
    <row r="357" spans="1:7" ht="55.2" x14ac:dyDescent="0.3">
      <c r="A357" s="168" t="s">
        <v>478</v>
      </c>
      <c r="B357" s="178" t="s">
        <v>245</v>
      </c>
      <c r="C357" s="188" t="s">
        <v>1070</v>
      </c>
      <c r="D357" s="161" t="s">
        <v>252</v>
      </c>
      <c r="E357" s="177">
        <v>2</v>
      </c>
      <c r="F357" s="644"/>
      <c r="G357" s="197"/>
    </row>
    <row r="358" spans="1:7" x14ac:dyDescent="0.3">
      <c r="A358" s="168"/>
      <c r="B358" s="171"/>
      <c r="C358" s="188"/>
      <c r="D358" s="161"/>
      <c r="E358" s="177"/>
      <c r="F358" s="644"/>
      <c r="G358" s="166"/>
    </row>
    <row r="359" spans="1:7" ht="28.2" x14ac:dyDescent="0.3">
      <c r="A359" s="168" t="s">
        <v>480</v>
      </c>
      <c r="B359" s="321" t="s">
        <v>481</v>
      </c>
      <c r="C359" s="188" t="s">
        <v>1071</v>
      </c>
      <c r="D359" s="161" t="s">
        <v>252</v>
      </c>
      <c r="E359" s="177">
        <v>2</v>
      </c>
      <c r="F359" s="644"/>
      <c r="G359" s="197"/>
    </row>
    <row r="360" spans="1:7" x14ac:dyDescent="0.3">
      <c r="A360" s="168"/>
      <c r="B360" s="178"/>
      <c r="C360" s="188"/>
      <c r="D360" s="161"/>
      <c r="E360" s="177"/>
      <c r="F360" s="644"/>
      <c r="G360" s="166"/>
    </row>
    <row r="361" spans="1:7" ht="27.6" x14ac:dyDescent="0.3">
      <c r="A361" s="168" t="s">
        <v>483</v>
      </c>
      <c r="B361" s="178" t="s">
        <v>484</v>
      </c>
      <c r="C361" s="188" t="s">
        <v>485</v>
      </c>
      <c r="D361" s="161" t="s">
        <v>266</v>
      </c>
      <c r="E361" s="177">
        <v>10</v>
      </c>
      <c r="F361" s="644"/>
      <c r="G361" s="197"/>
    </row>
    <row r="362" spans="1:7" x14ac:dyDescent="0.3">
      <c r="A362" s="168"/>
      <c r="B362" s="171"/>
      <c r="C362" s="188"/>
      <c r="D362" s="161"/>
      <c r="E362" s="177"/>
      <c r="F362" s="644"/>
      <c r="G362" s="166"/>
    </row>
    <row r="363" spans="1:7" ht="41.4" x14ac:dyDescent="0.3">
      <c r="A363" s="168" t="s">
        <v>486</v>
      </c>
      <c r="B363" s="321" t="s">
        <v>481</v>
      </c>
      <c r="C363" s="188" t="s">
        <v>487</v>
      </c>
      <c r="D363" s="161" t="s">
        <v>488</v>
      </c>
      <c r="E363" s="177">
        <v>1</v>
      </c>
      <c r="F363" s="644"/>
      <c r="G363" s="197"/>
    </row>
    <row r="364" spans="1:7" x14ac:dyDescent="0.3">
      <c r="A364" s="168"/>
      <c r="B364" s="171"/>
      <c r="C364" s="188"/>
      <c r="D364" s="161"/>
      <c r="E364" s="177"/>
      <c r="F364" s="644"/>
      <c r="G364" s="166"/>
    </row>
    <row r="365" spans="1:7" ht="82.8" x14ac:dyDescent="0.3">
      <c r="A365" s="168" t="s">
        <v>489</v>
      </c>
      <c r="B365" s="178" t="s">
        <v>490</v>
      </c>
      <c r="C365" s="188" t="s">
        <v>1072</v>
      </c>
      <c r="D365" s="161" t="s">
        <v>111</v>
      </c>
      <c r="E365" s="177">
        <v>1</v>
      </c>
      <c r="F365" s="630">
        <v>3000000</v>
      </c>
      <c r="G365" s="197">
        <f>E365*F365</f>
        <v>3000000</v>
      </c>
    </row>
    <row r="366" spans="1:7" x14ac:dyDescent="0.3">
      <c r="A366" s="168"/>
      <c r="B366" s="178"/>
      <c r="C366" s="188"/>
      <c r="D366" s="161"/>
      <c r="E366" s="177"/>
      <c r="F366" s="163"/>
      <c r="G366" s="197"/>
    </row>
    <row r="367" spans="1:7" x14ac:dyDescent="0.3">
      <c r="A367" s="168"/>
      <c r="B367" s="178"/>
      <c r="C367" s="188"/>
      <c r="D367" s="161"/>
      <c r="E367" s="177"/>
      <c r="F367" s="163"/>
      <c r="G367" s="197"/>
    </row>
    <row r="368" spans="1:7" x14ac:dyDescent="0.3">
      <c r="A368" s="168"/>
      <c r="B368" s="178"/>
      <c r="C368" s="188"/>
      <c r="D368" s="161"/>
      <c r="E368" s="177"/>
      <c r="F368" s="163"/>
      <c r="G368" s="197"/>
    </row>
    <row r="369" spans="1:7" x14ac:dyDescent="0.3">
      <c r="A369" s="168"/>
      <c r="B369" s="178"/>
      <c r="C369" s="188"/>
      <c r="D369" s="161"/>
      <c r="E369" s="177"/>
      <c r="F369" s="163"/>
      <c r="G369" s="197"/>
    </row>
    <row r="370" spans="1:7" x14ac:dyDescent="0.3">
      <c r="A370" s="168"/>
      <c r="B370" s="178"/>
      <c r="C370" s="188"/>
      <c r="D370" s="161"/>
      <c r="E370" s="177"/>
      <c r="F370" s="163"/>
      <c r="G370" s="197"/>
    </row>
    <row r="371" spans="1:7" x14ac:dyDescent="0.3">
      <c r="A371" s="168"/>
      <c r="B371" s="178"/>
      <c r="C371" s="188"/>
      <c r="D371" s="161"/>
      <c r="E371" s="177"/>
      <c r="F371" s="163"/>
      <c r="G371" s="197"/>
    </row>
    <row r="372" spans="1:7" x14ac:dyDescent="0.3">
      <c r="A372" s="168"/>
      <c r="B372" s="178"/>
      <c r="C372" s="188"/>
      <c r="D372" s="161"/>
      <c r="E372" s="177"/>
      <c r="F372" s="163"/>
      <c r="G372" s="197"/>
    </row>
    <row r="373" spans="1:7" x14ac:dyDescent="0.3">
      <c r="A373" s="168"/>
      <c r="B373" s="178"/>
      <c r="C373" s="188"/>
      <c r="D373" s="161"/>
      <c r="E373" s="177"/>
      <c r="F373" s="163"/>
      <c r="G373" s="197"/>
    </row>
    <row r="374" spans="1:7" x14ac:dyDescent="0.3">
      <c r="A374" s="168"/>
      <c r="B374" s="178"/>
      <c r="C374" s="188"/>
      <c r="D374" s="161"/>
      <c r="E374" s="177"/>
      <c r="F374" s="163"/>
      <c r="G374" s="197"/>
    </row>
    <row r="375" spans="1:7" x14ac:dyDescent="0.3">
      <c r="A375" s="168"/>
      <c r="B375" s="178"/>
      <c r="C375" s="188"/>
      <c r="D375" s="161"/>
      <c r="E375" s="177"/>
      <c r="F375" s="163"/>
      <c r="G375" s="197"/>
    </row>
    <row r="376" spans="1:7" x14ac:dyDescent="0.3">
      <c r="A376" s="168"/>
      <c r="B376" s="178"/>
      <c r="C376" s="188"/>
      <c r="D376" s="161"/>
      <c r="E376" s="177"/>
      <c r="F376" s="163"/>
      <c r="G376" s="197"/>
    </row>
    <row r="377" spans="1:7" x14ac:dyDescent="0.3">
      <c r="A377" s="168"/>
      <c r="B377" s="178"/>
      <c r="C377" s="188"/>
      <c r="D377" s="161"/>
      <c r="E377" s="177"/>
      <c r="F377" s="163"/>
      <c r="G377" s="197"/>
    </row>
    <row r="378" spans="1:7" x14ac:dyDescent="0.3">
      <c r="A378" s="168"/>
      <c r="B378" s="178"/>
      <c r="C378" s="188"/>
      <c r="D378" s="161"/>
      <c r="E378" s="177"/>
      <c r="F378" s="163"/>
      <c r="G378" s="197"/>
    </row>
    <row r="379" spans="1:7" x14ac:dyDescent="0.3">
      <c r="A379" s="168"/>
      <c r="B379" s="178"/>
      <c r="C379" s="188"/>
      <c r="D379" s="161"/>
      <c r="E379" s="177"/>
      <c r="F379" s="163"/>
      <c r="G379" s="197"/>
    </row>
    <row r="380" spans="1:7" x14ac:dyDescent="0.3">
      <c r="A380" s="168"/>
      <c r="B380" s="178"/>
      <c r="C380" s="188"/>
      <c r="D380" s="161"/>
      <c r="E380" s="177"/>
      <c r="F380" s="163"/>
      <c r="G380" s="197"/>
    </row>
    <row r="381" spans="1:7" x14ac:dyDescent="0.3">
      <c r="A381" s="168"/>
      <c r="B381" s="178"/>
      <c r="C381" s="188"/>
      <c r="D381" s="161"/>
      <c r="E381" s="177"/>
      <c r="F381" s="163"/>
      <c r="G381" s="197"/>
    </row>
    <row r="382" spans="1:7" x14ac:dyDescent="0.3">
      <c r="A382" s="168"/>
      <c r="B382" s="178"/>
      <c r="C382" s="188"/>
      <c r="D382" s="161"/>
      <c r="E382" s="177"/>
      <c r="F382" s="163"/>
      <c r="G382" s="197"/>
    </row>
    <row r="383" spans="1:7" x14ac:dyDescent="0.3">
      <c r="A383" s="168"/>
      <c r="B383" s="178"/>
      <c r="C383" s="188"/>
      <c r="D383" s="161"/>
      <c r="E383" s="177"/>
      <c r="F383" s="163"/>
      <c r="G383" s="197"/>
    </row>
    <row r="384" spans="1:7" x14ac:dyDescent="0.3">
      <c r="A384" s="168"/>
      <c r="B384" s="178"/>
      <c r="C384" s="188"/>
      <c r="D384" s="161"/>
      <c r="E384" s="177"/>
      <c r="F384" s="163"/>
      <c r="G384" s="197"/>
    </row>
    <row r="385" spans="1:7" x14ac:dyDescent="0.3">
      <c r="A385" s="168"/>
      <c r="B385" s="178"/>
      <c r="C385" s="188"/>
      <c r="D385" s="161"/>
      <c r="E385" s="177"/>
      <c r="F385" s="163"/>
      <c r="G385" s="197"/>
    </row>
    <row r="386" spans="1:7" x14ac:dyDescent="0.3">
      <c r="A386" s="168"/>
      <c r="B386" s="178"/>
      <c r="C386" s="188"/>
      <c r="D386" s="161"/>
      <c r="E386" s="177"/>
      <c r="F386" s="163"/>
      <c r="G386" s="197"/>
    </row>
    <row r="387" spans="1:7" x14ac:dyDescent="0.3">
      <c r="A387" s="168"/>
      <c r="B387" s="178"/>
      <c r="C387" s="188"/>
      <c r="D387" s="161"/>
      <c r="E387" s="177"/>
      <c r="F387" s="163"/>
      <c r="G387" s="197"/>
    </row>
    <row r="388" spans="1:7" x14ac:dyDescent="0.3">
      <c r="A388" s="168"/>
      <c r="B388" s="178"/>
      <c r="C388" s="188"/>
      <c r="D388" s="161"/>
      <c r="E388" s="177"/>
      <c r="F388" s="163"/>
      <c r="G388" s="197"/>
    </row>
    <row r="389" spans="1:7" x14ac:dyDescent="0.3">
      <c r="A389" s="168"/>
      <c r="B389" s="178"/>
      <c r="C389" s="188"/>
      <c r="D389" s="161"/>
      <c r="E389" s="177"/>
      <c r="F389" s="163"/>
      <c r="G389" s="166"/>
    </row>
    <row r="390" spans="1:7" x14ac:dyDescent="0.3">
      <c r="A390" s="168"/>
      <c r="B390" s="178"/>
      <c r="C390" s="209"/>
      <c r="D390" s="161"/>
      <c r="E390" s="177"/>
      <c r="F390" s="227"/>
      <c r="G390" s="166"/>
    </row>
    <row r="391" spans="1:7" x14ac:dyDescent="0.3">
      <c r="A391" s="168"/>
      <c r="B391" s="215"/>
      <c r="C391" s="188"/>
      <c r="D391" s="161"/>
      <c r="E391" s="177"/>
      <c r="F391" s="227"/>
      <c r="G391" s="166"/>
    </row>
    <row r="392" spans="1:7" x14ac:dyDescent="0.3">
      <c r="A392" s="168"/>
      <c r="B392" s="215"/>
      <c r="C392" s="188"/>
      <c r="D392" s="161"/>
      <c r="E392" s="177"/>
      <c r="F392" s="227"/>
      <c r="G392" s="166"/>
    </row>
    <row r="393" spans="1:7" x14ac:dyDescent="0.3">
      <c r="A393" s="168"/>
      <c r="B393" s="174"/>
      <c r="C393" s="209"/>
      <c r="D393" s="161"/>
      <c r="E393" s="162"/>
      <c r="F393" s="163"/>
      <c r="G393" s="166"/>
    </row>
    <row r="394" spans="1:7" x14ac:dyDescent="0.3">
      <c r="A394" s="198" t="s">
        <v>326</v>
      </c>
      <c r="B394" s="199"/>
      <c r="C394" s="199"/>
      <c r="D394" s="200"/>
      <c r="E394" s="200"/>
      <c r="F394" s="201"/>
      <c r="G394" s="202"/>
    </row>
    <row r="395" spans="1:7" x14ac:dyDescent="0.3">
      <c r="A395" s="325"/>
      <c r="B395" s="326"/>
      <c r="C395" s="327"/>
      <c r="D395" s="328"/>
      <c r="E395" s="328"/>
    </row>
    <row r="396" spans="1:7" x14ac:dyDescent="0.3">
      <c r="A396" s="329"/>
      <c r="B396" s="204"/>
      <c r="D396" s="147"/>
      <c r="E396" s="147"/>
      <c r="F396" s="147"/>
      <c r="G396" s="147" t="s">
        <v>1073</v>
      </c>
    </row>
    <row r="397" spans="1:7" x14ac:dyDescent="0.3">
      <c r="A397" s="329"/>
      <c r="B397" s="204"/>
      <c r="D397" s="330"/>
      <c r="E397" s="330"/>
      <c r="F397" s="330"/>
      <c r="G397" s="330" t="str">
        <f>G343</f>
        <v>DIEPSLOOT SEWAGE  AQUEDUCT:  BILL No 2 (BRIDGE 2)</v>
      </c>
    </row>
    <row r="398" spans="1:7" x14ac:dyDescent="0.3">
      <c r="A398" s="329"/>
      <c r="B398" s="204"/>
      <c r="D398" s="331"/>
      <c r="E398" s="331"/>
      <c r="F398" s="331"/>
      <c r="G398" s="331" t="s">
        <v>494</v>
      </c>
    </row>
    <row r="399" spans="1:7" x14ac:dyDescent="0.3">
      <c r="A399" s="149" t="s">
        <v>24</v>
      </c>
      <c r="B399" s="149" t="s">
        <v>0</v>
      </c>
      <c r="C399" s="149" t="s">
        <v>9</v>
      </c>
      <c r="D399" s="150" t="s">
        <v>1</v>
      </c>
      <c r="E399" s="151" t="s">
        <v>2</v>
      </c>
      <c r="F399" s="152" t="s">
        <v>25</v>
      </c>
      <c r="G399" s="474" t="s">
        <v>183</v>
      </c>
    </row>
    <row r="400" spans="1:7" x14ac:dyDescent="0.3">
      <c r="A400" s="154" t="s">
        <v>3</v>
      </c>
      <c r="B400" s="154" t="s">
        <v>184</v>
      </c>
      <c r="C400" s="154"/>
      <c r="D400" s="155"/>
      <c r="E400" s="156"/>
      <c r="F400" s="157"/>
      <c r="G400" s="158"/>
    </row>
    <row r="401" spans="1:7" ht="27.6" x14ac:dyDescent="0.3">
      <c r="A401" s="332">
        <v>5</v>
      </c>
      <c r="B401" s="333" t="s">
        <v>185</v>
      </c>
      <c r="C401" s="334" t="s">
        <v>495</v>
      </c>
      <c r="D401" s="333"/>
      <c r="E401" s="333"/>
      <c r="F401" s="163"/>
      <c r="G401" s="306"/>
    </row>
    <row r="402" spans="1:7" x14ac:dyDescent="0.3">
      <c r="A402" s="252"/>
      <c r="B402" s="181"/>
      <c r="C402" s="286"/>
      <c r="D402" s="181"/>
      <c r="E402" s="335"/>
      <c r="F402" s="163"/>
      <c r="G402" s="166"/>
    </row>
    <row r="403" spans="1:7" ht="41.4" x14ac:dyDescent="0.3">
      <c r="A403" s="187" t="s">
        <v>496</v>
      </c>
      <c r="B403" s="181" t="s">
        <v>497</v>
      </c>
      <c r="C403" s="186" t="s">
        <v>498</v>
      </c>
      <c r="D403" s="181" t="s">
        <v>499</v>
      </c>
      <c r="E403" s="335">
        <v>1</v>
      </c>
      <c r="F403" s="644"/>
      <c r="G403" s="197"/>
    </row>
    <row r="404" spans="1:7" x14ac:dyDescent="0.3">
      <c r="A404" s="182"/>
      <c r="B404" s="181"/>
      <c r="C404" s="186"/>
      <c r="D404" s="181"/>
      <c r="E404" s="335"/>
      <c r="F404" s="644"/>
      <c r="G404" s="166"/>
    </row>
    <row r="405" spans="1:7" ht="41.4" x14ac:dyDescent="0.3">
      <c r="A405" s="182" t="s">
        <v>500</v>
      </c>
      <c r="B405" s="181" t="s">
        <v>501</v>
      </c>
      <c r="C405" s="186" t="s">
        <v>502</v>
      </c>
      <c r="D405" s="181" t="s">
        <v>499</v>
      </c>
      <c r="E405" s="335">
        <v>1</v>
      </c>
      <c r="F405" s="644"/>
      <c r="G405" s="197"/>
    </row>
    <row r="406" spans="1:7" x14ac:dyDescent="0.3">
      <c r="A406" s="182"/>
      <c r="B406" s="181"/>
      <c r="C406" s="186"/>
      <c r="D406" s="181"/>
      <c r="E406" s="335"/>
      <c r="F406" s="644"/>
      <c r="G406" s="166"/>
    </row>
    <row r="407" spans="1:7" ht="55.2" x14ac:dyDescent="0.3">
      <c r="A407" s="182" t="s">
        <v>503</v>
      </c>
      <c r="B407" s="181" t="s">
        <v>504</v>
      </c>
      <c r="C407" s="336" t="s">
        <v>1074</v>
      </c>
      <c r="D407" s="181" t="s">
        <v>499</v>
      </c>
      <c r="E407" s="335">
        <v>1</v>
      </c>
      <c r="F407" s="644"/>
      <c r="G407" s="197"/>
    </row>
    <row r="408" spans="1:7" x14ac:dyDescent="0.3">
      <c r="A408" s="182"/>
      <c r="B408" s="181"/>
      <c r="C408" s="186"/>
      <c r="D408" s="181"/>
      <c r="E408" s="335"/>
      <c r="F408" s="644"/>
      <c r="G408" s="166"/>
    </row>
    <row r="409" spans="1:7" ht="27.6" x14ac:dyDescent="0.3">
      <c r="A409" s="182" t="s">
        <v>506</v>
      </c>
      <c r="B409" s="181" t="s">
        <v>507</v>
      </c>
      <c r="C409" s="188" t="s">
        <v>1075</v>
      </c>
      <c r="D409" s="181" t="s">
        <v>499</v>
      </c>
      <c r="E409" s="185">
        <v>1</v>
      </c>
      <c r="F409" s="644"/>
      <c r="G409" s="197"/>
    </row>
    <row r="410" spans="1:7" x14ac:dyDescent="0.3">
      <c r="A410" s="182"/>
      <c r="B410" s="183"/>
      <c r="C410" s="186"/>
      <c r="D410" s="181"/>
      <c r="E410" s="185"/>
      <c r="F410" s="163"/>
      <c r="G410" s="166"/>
    </row>
    <row r="411" spans="1:7" x14ac:dyDescent="0.3">
      <c r="A411" s="168"/>
      <c r="B411" s="181"/>
      <c r="C411" s="188"/>
      <c r="D411" s="181"/>
      <c r="E411" s="185"/>
      <c r="F411" s="163"/>
      <c r="G411" s="166"/>
    </row>
    <row r="412" spans="1:7" x14ac:dyDescent="0.3">
      <c r="A412" s="182"/>
      <c r="B412" s="183"/>
      <c r="C412" s="186"/>
      <c r="D412" s="181"/>
      <c r="E412" s="185"/>
      <c r="F412" s="163"/>
      <c r="G412" s="166"/>
    </row>
    <row r="413" spans="1:7" x14ac:dyDescent="0.3">
      <c r="A413" s="182"/>
      <c r="B413" s="183"/>
      <c r="C413" s="186"/>
      <c r="D413" s="181"/>
      <c r="E413" s="185"/>
      <c r="F413" s="163"/>
      <c r="G413" s="166"/>
    </row>
    <row r="414" spans="1:7" x14ac:dyDescent="0.3">
      <c r="A414" s="182"/>
      <c r="B414" s="183"/>
      <c r="C414" s="186"/>
      <c r="D414" s="181"/>
      <c r="E414" s="185"/>
      <c r="F414" s="163"/>
      <c r="G414" s="166"/>
    </row>
    <row r="415" spans="1:7" x14ac:dyDescent="0.3">
      <c r="A415" s="182"/>
      <c r="B415" s="183"/>
      <c r="C415" s="186"/>
      <c r="D415" s="181"/>
      <c r="E415" s="185"/>
      <c r="F415" s="163"/>
      <c r="G415" s="166"/>
    </row>
    <row r="416" spans="1:7" x14ac:dyDescent="0.3">
      <c r="A416" s="182"/>
      <c r="B416" s="183"/>
      <c r="C416" s="186"/>
      <c r="D416" s="181"/>
      <c r="E416" s="185"/>
      <c r="F416" s="163"/>
      <c r="G416" s="166"/>
    </row>
    <row r="417" spans="1:7" x14ac:dyDescent="0.3">
      <c r="A417" s="182"/>
      <c r="B417" s="183"/>
      <c r="C417" s="186"/>
      <c r="D417" s="181"/>
      <c r="E417" s="185"/>
      <c r="F417" s="163"/>
      <c r="G417" s="166"/>
    </row>
    <row r="418" spans="1:7" x14ac:dyDescent="0.3">
      <c r="A418" s="182"/>
      <c r="B418" s="183"/>
      <c r="C418" s="186"/>
      <c r="D418" s="181"/>
      <c r="E418" s="185"/>
      <c r="F418" s="163"/>
      <c r="G418" s="166"/>
    </row>
    <row r="419" spans="1:7" x14ac:dyDescent="0.3">
      <c r="A419" s="182"/>
      <c r="B419" s="183"/>
      <c r="C419" s="186"/>
      <c r="D419" s="181"/>
      <c r="E419" s="185"/>
      <c r="F419" s="163"/>
      <c r="G419" s="166"/>
    </row>
    <row r="420" spans="1:7" x14ac:dyDescent="0.3">
      <c r="A420" s="182"/>
      <c r="B420" s="183"/>
      <c r="C420" s="186"/>
      <c r="D420" s="181"/>
      <c r="E420" s="185"/>
      <c r="F420" s="163"/>
      <c r="G420" s="166"/>
    </row>
    <row r="421" spans="1:7" x14ac:dyDescent="0.3">
      <c r="A421" s="182"/>
      <c r="B421" s="183"/>
      <c r="C421" s="186"/>
      <c r="D421" s="181"/>
      <c r="E421" s="185"/>
      <c r="F421" s="163"/>
      <c r="G421" s="166"/>
    </row>
    <row r="422" spans="1:7" x14ac:dyDescent="0.3">
      <c r="A422" s="182"/>
      <c r="B422" s="183"/>
      <c r="C422" s="186"/>
      <c r="D422" s="181"/>
      <c r="E422" s="185"/>
      <c r="F422" s="163"/>
      <c r="G422" s="166"/>
    </row>
    <row r="423" spans="1:7" x14ac:dyDescent="0.3">
      <c r="A423" s="182"/>
      <c r="B423" s="183"/>
      <c r="C423" s="186"/>
      <c r="D423" s="181"/>
      <c r="E423" s="185"/>
      <c r="F423" s="163"/>
      <c r="G423" s="166"/>
    </row>
    <row r="424" spans="1:7" x14ac:dyDescent="0.3">
      <c r="A424" s="182"/>
      <c r="B424" s="183"/>
      <c r="C424" s="186"/>
      <c r="D424" s="181"/>
      <c r="E424" s="185"/>
      <c r="F424" s="163"/>
      <c r="G424" s="166"/>
    </row>
    <row r="425" spans="1:7" x14ac:dyDescent="0.3">
      <c r="A425" s="182"/>
      <c r="B425" s="183"/>
      <c r="C425" s="186"/>
      <c r="D425" s="181"/>
      <c r="E425" s="185"/>
      <c r="F425" s="163"/>
      <c r="G425" s="166"/>
    </row>
    <row r="426" spans="1:7" x14ac:dyDescent="0.3">
      <c r="A426" s="182"/>
      <c r="B426" s="183"/>
      <c r="C426" s="186"/>
      <c r="D426" s="181"/>
      <c r="E426" s="185"/>
      <c r="F426" s="163"/>
      <c r="G426" s="166"/>
    </row>
    <row r="427" spans="1:7" x14ac:dyDescent="0.3">
      <c r="A427" s="182"/>
      <c r="B427" s="183"/>
      <c r="C427" s="186"/>
      <c r="D427" s="181"/>
      <c r="E427" s="185"/>
      <c r="F427" s="163"/>
      <c r="G427" s="166"/>
    </row>
    <row r="428" spans="1:7" x14ac:dyDescent="0.3">
      <c r="A428" s="182"/>
      <c r="B428" s="183"/>
      <c r="C428" s="186"/>
      <c r="D428" s="181"/>
      <c r="E428" s="185"/>
      <c r="F428" s="163"/>
      <c r="G428" s="166"/>
    </row>
    <row r="429" spans="1:7" x14ac:dyDescent="0.3">
      <c r="A429" s="182"/>
      <c r="B429" s="183"/>
      <c r="C429" s="186"/>
      <c r="D429" s="181"/>
      <c r="E429" s="185"/>
      <c r="F429" s="163"/>
      <c r="G429" s="166"/>
    </row>
    <row r="430" spans="1:7" x14ac:dyDescent="0.3">
      <c r="A430" s="182"/>
      <c r="B430" s="183"/>
      <c r="C430" s="186"/>
      <c r="D430" s="181"/>
      <c r="E430" s="185"/>
      <c r="F430" s="163"/>
      <c r="G430" s="166"/>
    </row>
    <row r="431" spans="1:7" x14ac:dyDescent="0.3">
      <c r="A431" s="182"/>
      <c r="B431" s="183"/>
      <c r="C431" s="186"/>
      <c r="D431" s="181"/>
      <c r="E431" s="185"/>
      <c r="F431" s="163"/>
      <c r="G431" s="166"/>
    </row>
    <row r="432" spans="1:7" x14ac:dyDescent="0.3">
      <c r="A432" s="182"/>
      <c r="B432" s="183"/>
      <c r="C432" s="186"/>
      <c r="D432" s="181"/>
      <c r="E432" s="185"/>
      <c r="F432" s="163"/>
      <c r="G432" s="166"/>
    </row>
    <row r="433" spans="1:7" x14ac:dyDescent="0.3">
      <c r="A433" s="182"/>
      <c r="B433" s="183"/>
      <c r="C433" s="186"/>
      <c r="D433" s="181"/>
      <c r="E433" s="185"/>
      <c r="F433" s="163"/>
      <c r="G433" s="166"/>
    </row>
    <row r="434" spans="1:7" x14ac:dyDescent="0.3">
      <c r="A434" s="182"/>
      <c r="B434" s="183"/>
      <c r="C434" s="186"/>
      <c r="D434" s="181"/>
      <c r="E434" s="185"/>
      <c r="F434" s="163"/>
      <c r="G434" s="166"/>
    </row>
    <row r="435" spans="1:7" x14ac:dyDescent="0.3">
      <c r="A435" s="182"/>
      <c r="B435" s="183"/>
      <c r="C435" s="186"/>
      <c r="D435" s="181"/>
      <c r="E435" s="185"/>
      <c r="F435" s="163"/>
      <c r="G435" s="166"/>
    </row>
    <row r="436" spans="1:7" x14ac:dyDescent="0.3">
      <c r="A436" s="182"/>
      <c r="B436" s="183"/>
      <c r="C436" s="186"/>
      <c r="D436" s="181"/>
      <c r="E436" s="185"/>
      <c r="F436" s="163"/>
      <c r="G436" s="166"/>
    </row>
    <row r="437" spans="1:7" x14ac:dyDescent="0.3">
      <c r="A437" s="182"/>
      <c r="B437" s="183"/>
      <c r="C437" s="186"/>
      <c r="D437" s="181"/>
      <c r="E437" s="185"/>
      <c r="F437" s="163"/>
      <c r="G437" s="166"/>
    </row>
    <row r="438" spans="1:7" x14ac:dyDescent="0.3">
      <c r="A438" s="182"/>
      <c r="B438" s="183"/>
      <c r="C438" s="186"/>
      <c r="D438" s="181"/>
      <c r="E438" s="185"/>
      <c r="F438" s="163"/>
      <c r="G438" s="166"/>
    </row>
    <row r="439" spans="1:7" x14ac:dyDescent="0.3">
      <c r="A439" s="182"/>
      <c r="B439" s="183"/>
      <c r="C439" s="186"/>
      <c r="D439" s="181"/>
      <c r="E439" s="185"/>
      <c r="F439" s="163"/>
      <c r="G439" s="166"/>
    </row>
    <row r="440" spans="1:7" x14ac:dyDescent="0.3">
      <c r="A440" s="182"/>
      <c r="B440" s="183"/>
      <c r="C440" s="186"/>
      <c r="D440" s="181"/>
      <c r="E440" s="185"/>
      <c r="F440" s="163"/>
      <c r="G440" s="166"/>
    </row>
    <row r="441" spans="1:7" x14ac:dyDescent="0.3">
      <c r="A441" s="182"/>
      <c r="B441" s="183"/>
      <c r="C441" s="186"/>
      <c r="D441" s="181"/>
      <c r="E441" s="185"/>
      <c r="F441" s="163"/>
      <c r="G441" s="166"/>
    </row>
    <row r="442" spans="1:7" x14ac:dyDescent="0.3">
      <c r="A442" s="182"/>
      <c r="B442" s="183"/>
      <c r="C442" s="186"/>
      <c r="D442" s="181"/>
      <c r="E442" s="185"/>
      <c r="F442" s="163"/>
      <c r="G442" s="166"/>
    </row>
    <row r="443" spans="1:7" x14ac:dyDescent="0.3">
      <c r="A443" s="182"/>
      <c r="B443" s="226"/>
      <c r="C443" s="337"/>
      <c r="D443" s="181"/>
      <c r="E443" s="338"/>
      <c r="F443" s="163"/>
      <c r="G443" s="166"/>
    </row>
    <row r="444" spans="1:7" x14ac:dyDescent="0.3">
      <c r="A444" s="182"/>
      <c r="B444" s="226"/>
      <c r="C444" s="337"/>
      <c r="D444" s="181"/>
      <c r="E444" s="338"/>
      <c r="F444" s="163"/>
      <c r="G444" s="166"/>
    </row>
    <row r="445" spans="1:7" x14ac:dyDescent="0.3">
      <c r="A445" s="182"/>
      <c r="B445" s="226"/>
      <c r="C445" s="337"/>
      <c r="D445" s="181"/>
      <c r="E445" s="338"/>
      <c r="F445" s="163"/>
      <c r="G445" s="166"/>
    </row>
    <row r="446" spans="1:7" x14ac:dyDescent="0.3">
      <c r="A446" s="182"/>
      <c r="B446" s="226"/>
      <c r="C446" s="337"/>
      <c r="D446" s="181"/>
      <c r="E446" s="338"/>
      <c r="F446" s="163"/>
      <c r="G446" s="166"/>
    </row>
    <row r="447" spans="1:7" x14ac:dyDescent="0.3">
      <c r="A447" s="182"/>
      <c r="B447" s="226"/>
      <c r="C447" s="337"/>
      <c r="D447" s="181"/>
      <c r="E447" s="338"/>
      <c r="F447" s="163"/>
      <c r="G447" s="166"/>
    </row>
    <row r="448" spans="1:7" x14ac:dyDescent="0.3">
      <c r="A448" s="182"/>
      <c r="B448" s="226"/>
      <c r="C448" s="319"/>
      <c r="D448" s="183"/>
      <c r="E448" s="183"/>
      <c r="F448" s="258"/>
      <c r="G448" s="166"/>
    </row>
    <row r="449" spans="1:7" x14ac:dyDescent="0.3">
      <c r="A449" s="182"/>
      <c r="B449" s="226"/>
      <c r="C449" s="319"/>
      <c r="D449" s="183"/>
      <c r="E449" s="183"/>
      <c r="F449" s="258"/>
      <c r="G449" s="166"/>
    </row>
    <row r="450" spans="1:7" x14ac:dyDescent="0.3">
      <c r="A450" s="182"/>
      <c r="B450" s="175"/>
      <c r="C450" s="337"/>
      <c r="D450" s="181"/>
      <c r="E450" s="338"/>
      <c r="F450" s="163"/>
      <c r="G450" s="166"/>
    </row>
    <row r="451" spans="1:7" x14ac:dyDescent="0.3">
      <c r="A451" s="182"/>
      <c r="B451" s="226"/>
      <c r="C451" s="337"/>
      <c r="D451" s="181"/>
      <c r="E451" s="338"/>
      <c r="F451" s="163"/>
      <c r="G451" s="166"/>
    </row>
    <row r="452" spans="1:7" x14ac:dyDescent="0.3">
      <c r="A452" s="339" t="s">
        <v>326</v>
      </c>
      <c r="B452" s="340"/>
      <c r="C452" s="340"/>
      <c r="D452" s="201"/>
      <c r="E452" s="201"/>
      <c r="F452" s="201"/>
      <c r="G452" s="301"/>
    </row>
    <row r="454" spans="1:7" x14ac:dyDescent="0.3">
      <c r="C454" s="147"/>
      <c r="D454" s="147"/>
      <c r="E454" s="147"/>
      <c r="F454" s="147"/>
      <c r="G454" s="147" t="s">
        <v>583</v>
      </c>
    </row>
    <row r="455" spans="1:7" x14ac:dyDescent="0.3">
      <c r="C455" s="147"/>
      <c r="D455" s="147"/>
      <c r="E455" s="147"/>
      <c r="F455" s="147"/>
      <c r="G455" s="147" t="str">
        <f>G397</f>
        <v>DIEPSLOOT SEWAGE  AQUEDUCT:  BILL No 2 (BRIDGE 2)</v>
      </c>
    </row>
    <row r="456" spans="1:7" x14ac:dyDescent="0.3">
      <c r="B456" s="143"/>
      <c r="C456" s="148"/>
      <c r="D456" s="148"/>
      <c r="E456" s="148"/>
      <c r="F456" s="148"/>
      <c r="G456" s="148" t="s">
        <v>1076</v>
      </c>
    </row>
    <row r="457" spans="1:7" x14ac:dyDescent="0.3">
      <c r="A457" s="149" t="s">
        <v>24</v>
      </c>
      <c r="B457" s="149" t="s">
        <v>0</v>
      </c>
      <c r="C457" s="149" t="s">
        <v>9</v>
      </c>
      <c r="D457" s="150" t="s">
        <v>1</v>
      </c>
      <c r="E457" s="151" t="s">
        <v>2</v>
      </c>
      <c r="F457" s="152" t="s">
        <v>25</v>
      </c>
      <c r="G457" s="474" t="s">
        <v>183</v>
      </c>
    </row>
    <row r="458" spans="1:7" x14ac:dyDescent="0.3">
      <c r="A458" s="154" t="s">
        <v>3</v>
      </c>
      <c r="B458" s="154" t="s">
        <v>184</v>
      </c>
      <c r="C458" s="154"/>
      <c r="D458" s="155"/>
      <c r="E458" s="156"/>
      <c r="F458" s="157"/>
      <c r="G458" s="158"/>
    </row>
    <row r="459" spans="1:7" ht="41.4" x14ac:dyDescent="0.3">
      <c r="A459" s="341">
        <v>6</v>
      </c>
      <c r="B459" s="333" t="s">
        <v>510</v>
      </c>
      <c r="C459" s="334" t="s">
        <v>1077</v>
      </c>
      <c r="D459" s="305"/>
      <c r="E459" s="305"/>
      <c r="F459" s="163"/>
      <c r="G459" s="164"/>
    </row>
    <row r="460" spans="1:7" ht="27.6" x14ac:dyDescent="0.3">
      <c r="A460" s="159"/>
      <c r="B460" s="178">
        <v>121.01</v>
      </c>
      <c r="C460" s="255" t="s">
        <v>512</v>
      </c>
      <c r="D460" s="161"/>
      <c r="E460" s="308"/>
      <c r="F460" s="163"/>
      <c r="G460" s="195"/>
    </row>
    <row r="461" spans="1:7" x14ac:dyDescent="0.3">
      <c r="A461" s="165"/>
      <c r="B461" s="344"/>
      <c r="C461" s="255"/>
      <c r="D461" s="161"/>
      <c r="E461" s="308"/>
      <c r="F461" s="163"/>
      <c r="G461" s="195"/>
    </row>
    <row r="462" spans="1:7" ht="27.6" x14ac:dyDescent="0.3">
      <c r="A462" s="168"/>
      <c r="B462" s="161"/>
      <c r="C462" s="255" t="s">
        <v>513</v>
      </c>
      <c r="D462" s="161"/>
      <c r="E462" s="308"/>
      <c r="F462" s="163"/>
      <c r="G462" s="195"/>
    </row>
    <row r="463" spans="1:7" ht="69" x14ac:dyDescent="0.3">
      <c r="A463" s="168"/>
      <c r="B463" s="161"/>
      <c r="C463" s="186" t="s">
        <v>514</v>
      </c>
      <c r="D463" s="161"/>
      <c r="E463" s="308"/>
      <c r="F463" s="163"/>
      <c r="G463" s="195"/>
    </row>
    <row r="464" spans="1:7" x14ac:dyDescent="0.3">
      <c r="A464" s="168"/>
      <c r="B464" s="171"/>
      <c r="C464" s="645" t="s">
        <v>515</v>
      </c>
      <c r="D464" s="181" t="s">
        <v>516</v>
      </c>
      <c r="E464" s="308">
        <v>1</v>
      </c>
      <c r="F464" s="644"/>
      <c r="G464" s="197"/>
    </row>
    <row r="465" spans="1:7" x14ac:dyDescent="0.3">
      <c r="A465" s="168"/>
      <c r="B465" s="171"/>
      <c r="C465" s="645" t="s">
        <v>517</v>
      </c>
      <c r="D465" s="181" t="s">
        <v>516</v>
      </c>
      <c r="E465" s="308">
        <v>1</v>
      </c>
      <c r="F465" s="644"/>
      <c r="G465" s="197"/>
    </row>
    <row r="466" spans="1:7" x14ac:dyDescent="0.3">
      <c r="A466" s="168"/>
      <c r="B466" s="171"/>
      <c r="C466" s="645" t="s">
        <v>518</v>
      </c>
      <c r="D466" s="181" t="s">
        <v>516</v>
      </c>
      <c r="E466" s="308">
        <v>1</v>
      </c>
      <c r="F466" s="644"/>
      <c r="G466" s="197"/>
    </row>
    <row r="467" spans="1:7" x14ac:dyDescent="0.3">
      <c r="A467" s="168"/>
      <c r="B467" s="171"/>
      <c r="C467" s="645" t="s">
        <v>519</v>
      </c>
      <c r="D467" s="181" t="s">
        <v>516</v>
      </c>
      <c r="E467" s="308">
        <v>1</v>
      </c>
      <c r="F467" s="644"/>
      <c r="G467" s="197"/>
    </row>
    <row r="468" spans="1:7" x14ac:dyDescent="0.3">
      <c r="A468" s="168"/>
      <c r="B468" s="171"/>
      <c r="C468" s="645" t="s">
        <v>1078</v>
      </c>
      <c r="D468" s="181" t="s">
        <v>516</v>
      </c>
      <c r="E468" s="308">
        <v>1</v>
      </c>
      <c r="F468" s="644"/>
      <c r="G468" s="197"/>
    </row>
    <row r="469" spans="1:7" x14ac:dyDescent="0.3">
      <c r="A469" s="168"/>
      <c r="B469" s="171"/>
      <c r="C469" s="645" t="s">
        <v>1079</v>
      </c>
      <c r="D469" s="181" t="s">
        <v>516</v>
      </c>
      <c r="E469" s="308">
        <v>1</v>
      </c>
      <c r="F469" s="644"/>
      <c r="G469" s="195"/>
    </row>
    <row r="470" spans="1:7" x14ac:dyDescent="0.3">
      <c r="A470" s="168"/>
      <c r="B470" s="171"/>
      <c r="C470" s="645" t="s">
        <v>1080</v>
      </c>
      <c r="D470" s="181" t="s">
        <v>516</v>
      </c>
      <c r="E470" s="308">
        <v>1</v>
      </c>
      <c r="F470" s="644"/>
      <c r="G470" s="195"/>
    </row>
    <row r="471" spans="1:7" x14ac:dyDescent="0.3">
      <c r="A471" s="168"/>
      <c r="B471" s="171"/>
      <c r="C471" s="645" t="s">
        <v>1081</v>
      </c>
      <c r="D471" s="181" t="s">
        <v>516</v>
      </c>
      <c r="E471" s="308">
        <v>1</v>
      </c>
      <c r="F471" s="644"/>
      <c r="G471" s="195"/>
    </row>
    <row r="472" spans="1:7" x14ac:dyDescent="0.3">
      <c r="A472" s="168"/>
      <c r="B472" s="171"/>
      <c r="C472" s="345"/>
      <c r="D472" s="161"/>
      <c r="E472" s="308"/>
      <c r="F472" s="644"/>
      <c r="G472" s="195"/>
    </row>
    <row r="473" spans="1:7" ht="27.6" x14ac:dyDescent="0.3">
      <c r="A473" s="168"/>
      <c r="B473" s="178"/>
      <c r="C473" s="336" t="s">
        <v>520</v>
      </c>
      <c r="D473" s="161"/>
      <c r="E473" s="308"/>
      <c r="F473" s="644"/>
      <c r="G473" s="195"/>
    </row>
    <row r="474" spans="1:7" x14ac:dyDescent="0.3">
      <c r="A474" s="168"/>
      <c r="B474" s="161"/>
      <c r="C474" s="645" t="s">
        <v>515</v>
      </c>
      <c r="D474" s="181" t="s">
        <v>516</v>
      </c>
      <c r="E474" s="308">
        <v>1</v>
      </c>
      <c r="F474" s="644"/>
      <c r="G474" s="197"/>
    </row>
    <row r="475" spans="1:7" x14ac:dyDescent="0.3">
      <c r="A475" s="168"/>
      <c r="B475" s="161"/>
      <c r="C475" s="645" t="s">
        <v>517</v>
      </c>
      <c r="D475" s="181" t="s">
        <v>516</v>
      </c>
      <c r="E475" s="308">
        <v>1</v>
      </c>
      <c r="F475" s="644"/>
      <c r="G475" s="197"/>
    </row>
    <row r="476" spans="1:7" x14ac:dyDescent="0.3">
      <c r="A476" s="168"/>
      <c r="B476" s="171"/>
      <c r="C476" s="645" t="s">
        <v>518</v>
      </c>
      <c r="D476" s="181" t="s">
        <v>516</v>
      </c>
      <c r="E476" s="308">
        <v>1</v>
      </c>
      <c r="F476" s="644"/>
      <c r="G476" s="197"/>
    </row>
    <row r="477" spans="1:7" x14ac:dyDescent="0.3">
      <c r="A477" s="168"/>
      <c r="B477" s="171"/>
      <c r="C477" s="645" t="s">
        <v>519</v>
      </c>
      <c r="D477" s="181" t="s">
        <v>516</v>
      </c>
      <c r="E477" s="308">
        <v>1</v>
      </c>
      <c r="F477" s="644"/>
      <c r="G477" s="197"/>
    </row>
    <row r="478" spans="1:7" x14ac:dyDescent="0.3">
      <c r="A478" s="168"/>
      <c r="B478" s="171"/>
      <c r="C478" s="645" t="s">
        <v>1078</v>
      </c>
      <c r="D478" s="181" t="s">
        <v>516</v>
      </c>
      <c r="E478" s="308">
        <v>1</v>
      </c>
      <c r="F478" s="644"/>
      <c r="G478" s="197"/>
    </row>
    <row r="479" spans="1:7" x14ac:dyDescent="0.3">
      <c r="A479" s="165"/>
      <c r="B479" s="320"/>
      <c r="C479" s="645" t="s">
        <v>1079</v>
      </c>
      <c r="D479" s="181" t="s">
        <v>516</v>
      </c>
      <c r="E479" s="308">
        <v>1</v>
      </c>
      <c r="F479" s="644"/>
      <c r="G479" s="195"/>
    </row>
    <row r="480" spans="1:7" x14ac:dyDescent="0.3">
      <c r="A480" s="165"/>
      <c r="B480" s="320"/>
      <c r="C480" s="645" t="s">
        <v>1080</v>
      </c>
      <c r="D480" s="181" t="s">
        <v>516</v>
      </c>
      <c r="E480" s="308">
        <v>1</v>
      </c>
      <c r="F480" s="644"/>
      <c r="G480" s="195"/>
    </row>
    <row r="481" spans="1:7" x14ac:dyDescent="0.3">
      <c r="A481" s="165"/>
      <c r="B481" s="320"/>
      <c r="C481" s="645" t="s">
        <v>1081</v>
      </c>
      <c r="D481" s="181" t="s">
        <v>516</v>
      </c>
      <c r="E481" s="308">
        <v>1</v>
      </c>
      <c r="F481" s="644"/>
      <c r="G481" s="195"/>
    </row>
    <row r="482" spans="1:7" x14ac:dyDescent="0.3">
      <c r="A482" s="165"/>
      <c r="B482" s="320"/>
      <c r="C482" s="255"/>
      <c r="D482" s="161"/>
      <c r="E482" s="177"/>
      <c r="F482" s="644"/>
      <c r="G482" s="195"/>
    </row>
    <row r="483" spans="1:7" ht="27.6" x14ac:dyDescent="0.3">
      <c r="A483" s="168"/>
      <c r="B483" s="175">
        <v>123.03</v>
      </c>
      <c r="C483" s="336" t="s">
        <v>521</v>
      </c>
      <c r="D483" s="346"/>
      <c r="E483" s="212"/>
      <c r="F483" s="644"/>
      <c r="G483" s="195"/>
    </row>
    <row r="484" spans="1:7" x14ac:dyDescent="0.3">
      <c r="A484" s="168"/>
      <c r="B484" s="175"/>
      <c r="C484" s="336" t="s">
        <v>522</v>
      </c>
      <c r="D484" s="181" t="s">
        <v>523</v>
      </c>
      <c r="E484" s="212">
        <v>200</v>
      </c>
      <c r="F484" s="644"/>
      <c r="G484" s="197"/>
    </row>
    <row r="485" spans="1:7" x14ac:dyDescent="0.3">
      <c r="A485" s="168"/>
      <c r="B485" s="646"/>
      <c r="C485" s="336"/>
      <c r="D485" s="181"/>
      <c r="E485" s="212"/>
      <c r="F485" s="644"/>
      <c r="G485" s="195"/>
    </row>
    <row r="486" spans="1:7" x14ac:dyDescent="0.3">
      <c r="A486" s="168"/>
      <c r="B486" s="175">
        <v>124.04</v>
      </c>
      <c r="C486" s="336" t="s">
        <v>524</v>
      </c>
      <c r="D486" s="181" t="s">
        <v>516</v>
      </c>
      <c r="E486" s="308">
        <v>1</v>
      </c>
      <c r="F486" s="644"/>
      <c r="G486" s="197"/>
    </row>
    <row r="487" spans="1:7" x14ac:dyDescent="0.3">
      <c r="A487" s="168"/>
      <c r="B487" s="175"/>
      <c r="C487" s="336"/>
      <c r="D487" s="181"/>
      <c r="E487" s="258"/>
      <c r="F487" s="644"/>
      <c r="G487" s="195"/>
    </row>
    <row r="488" spans="1:7" ht="27.6" x14ac:dyDescent="0.3">
      <c r="A488" s="159"/>
      <c r="B488" s="175">
        <v>124.05</v>
      </c>
      <c r="C488" s="336" t="s">
        <v>525</v>
      </c>
      <c r="D488" s="181" t="s">
        <v>8</v>
      </c>
      <c r="E488" s="175">
        <v>250</v>
      </c>
      <c r="F488" s="644"/>
      <c r="G488" s="197"/>
    </row>
    <row r="489" spans="1:7" x14ac:dyDescent="0.3">
      <c r="A489" s="168"/>
      <c r="B489" s="171"/>
      <c r="C489" s="255"/>
      <c r="D489" s="181"/>
      <c r="E489" s="308"/>
      <c r="F489" s="644"/>
      <c r="G489" s="187"/>
    </row>
    <row r="490" spans="1:7" x14ac:dyDescent="0.3">
      <c r="A490" s="262">
        <v>6.1</v>
      </c>
      <c r="B490" s="344"/>
      <c r="C490" s="286" t="s">
        <v>526</v>
      </c>
      <c r="D490" s="181"/>
      <c r="E490" s="308"/>
      <c r="F490" s="644"/>
      <c r="G490" s="195"/>
    </row>
    <row r="491" spans="1:7" x14ac:dyDescent="0.3">
      <c r="A491" s="165"/>
      <c r="B491" s="344"/>
      <c r="C491" s="286"/>
      <c r="D491" s="181"/>
      <c r="E491" s="308"/>
      <c r="F491" s="644"/>
      <c r="G491" s="350"/>
    </row>
    <row r="492" spans="1:7" x14ac:dyDescent="0.3">
      <c r="A492" s="168"/>
      <c r="B492" s="161"/>
      <c r="C492" s="255" t="s">
        <v>1082</v>
      </c>
      <c r="D492" s="181"/>
      <c r="E492" s="308"/>
      <c r="F492" s="644"/>
      <c r="G492" s="195"/>
    </row>
    <row r="493" spans="1:7" x14ac:dyDescent="0.3">
      <c r="A493" s="168"/>
      <c r="B493" s="171"/>
      <c r="C493" s="255"/>
      <c r="D493" s="181"/>
      <c r="E493" s="308"/>
      <c r="F493" s="644"/>
      <c r="G493" s="195"/>
    </row>
    <row r="494" spans="1:7" x14ac:dyDescent="0.3">
      <c r="A494" s="168"/>
      <c r="B494" s="175">
        <v>128.01</v>
      </c>
      <c r="C494" s="336" t="s">
        <v>528</v>
      </c>
      <c r="D494" s="181" t="s">
        <v>8</v>
      </c>
      <c r="E494" s="308">
        <f>58*6</f>
        <v>348</v>
      </c>
      <c r="F494" s="644"/>
      <c r="G494" s="197"/>
    </row>
    <row r="495" spans="1:7" x14ac:dyDescent="0.3">
      <c r="A495" s="168"/>
      <c r="B495" s="175"/>
      <c r="C495" s="336"/>
      <c r="D495" s="181"/>
      <c r="E495" s="308"/>
      <c r="F495" s="644"/>
      <c r="G495" s="195"/>
    </row>
    <row r="496" spans="1:7" ht="27.6" x14ac:dyDescent="0.3">
      <c r="A496" s="168" t="s">
        <v>529</v>
      </c>
      <c r="B496" s="175" t="s">
        <v>530</v>
      </c>
      <c r="C496" s="336" t="s">
        <v>1083</v>
      </c>
      <c r="D496" s="181" t="s">
        <v>532</v>
      </c>
      <c r="E496" s="177">
        <f>58*0.031*1000</f>
        <v>1798</v>
      </c>
      <c r="F496" s="644"/>
      <c r="G496" s="197"/>
    </row>
    <row r="497" spans="1:7" x14ac:dyDescent="0.3">
      <c r="A497" s="168"/>
      <c r="B497" s="175"/>
      <c r="C497" s="336"/>
      <c r="D497" s="181"/>
      <c r="E497" s="177"/>
      <c r="F497" s="644"/>
      <c r="G497" s="195"/>
    </row>
    <row r="498" spans="1:7" ht="27.6" x14ac:dyDescent="0.3">
      <c r="A498" s="168" t="s">
        <v>1084</v>
      </c>
      <c r="B498" s="175" t="s">
        <v>1085</v>
      </c>
      <c r="C498" s="336" t="s">
        <v>1086</v>
      </c>
      <c r="D498" s="181" t="s">
        <v>1087</v>
      </c>
      <c r="E498" s="162">
        <v>0.75</v>
      </c>
      <c r="F498" s="644"/>
      <c r="G498" s="197"/>
    </row>
    <row r="499" spans="1:7" x14ac:dyDescent="0.3">
      <c r="A499" s="168"/>
      <c r="B499" s="175"/>
      <c r="C499" s="336"/>
      <c r="D499" s="181"/>
      <c r="E499" s="177"/>
      <c r="F499" s="644"/>
      <c r="G499" s="195"/>
    </row>
    <row r="500" spans="1:7" ht="27.6" x14ac:dyDescent="0.3">
      <c r="A500" s="215" t="s">
        <v>1088</v>
      </c>
      <c r="B500" s="175"/>
      <c r="C500" s="336" t="s">
        <v>1089</v>
      </c>
      <c r="D500" s="181" t="s">
        <v>409</v>
      </c>
      <c r="E500" s="177">
        <v>1</v>
      </c>
      <c r="F500" s="630">
        <v>500000</v>
      </c>
      <c r="G500" s="647">
        <f>E500*F500</f>
        <v>500000</v>
      </c>
    </row>
    <row r="501" spans="1:7" x14ac:dyDescent="0.3">
      <c r="A501" s="165"/>
      <c r="B501" s="175"/>
      <c r="C501" s="336"/>
      <c r="D501" s="181"/>
      <c r="E501" s="177"/>
      <c r="F501" s="163"/>
      <c r="G501" s="195"/>
    </row>
    <row r="502" spans="1:7" x14ac:dyDescent="0.3">
      <c r="A502" s="165"/>
      <c r="B502" s="175"/>
      <c r="C502" s="336"/>
      <c r="D502" s="181"/>
      <c r="E502" s="177"/>
      <c r="F502" s="163"/>
      <c r="G502" s="195"/>
    </row>
    <row r="503" spans="1:7" x14ac:dyDescent="0.3">
      <c r="A503" s="168"/>
      <c r="B503" s="356"/>
      <c r="C503" s="336"/>
      <c r="D503" s="181"/>
      <c r="E503" s="641"/>
      <c r="F503" s="163"/>
      <c r="G503" s="195"/>
    </row>
    <row r="504" spans="1:7" x14ac:dyDescent="0.3">
      <c r="A504" s="168"/>
      <c r="B504" s="356"/>
      <c r="C504" s="287"/>
      <c r="D504" s="181"/>
      <c r="E504" s="177"/>
      <c r="F504" s="163"/>
      <c r="G504" s="166"/>
    </row>
    <row r="505" spans="1:7" x14ac:dyDescent="0.3">
      <c r="A505" s="198" t="s">
        <v>295</v>
      </c>
      <c r="B505" s="199"/>
      <c r="C505" s="199"/>
      <c r="D505" s="200"/>
      <c r="E505" s="200"/>
      <c r="F505" s="201"/>
      <c r="G505" s="202"/>
    </row>
    <row r="506" spans="1:7" x14ac:dyDescent="0.3">
      <c r="A506" s="203"/>
      <c r="B506" s="203"/>
      <c r="C506" s="203"/>
      <c r="D506" s="143"/>
      <c r="E506" s="143"/>
      <c r="F506" s="204"/>
    </row>
    <row r="507" spans="1:7" x14ac:dyDescent="0.3">
      <c r="D507" s="147"/>
      <c r="E507" s="147"/>
      <c r="F507" s="147"/>
      <c r="G507" s="147" t="s">
        <v>583</v>
      </c>
    </row>
    <row r="508" spans="1:7" x14ac:dyDescent="0.3">
      <c r="D508" s="147"/>
      <c r="E508" s="147"/>
      <c r="F508" s="147"/>
      <c r="G508" s="147" t="str">
        <f>G455</f>
        <v>DIEPSLOOT SEWAGE  AQUEDUCT:  BILL No 2 (BRIDGE 2)</v>
      </c>
    </row>
    <row r="509" spans="1:7" x14ac:dyDescent="0.3">
      <c r="D509" s="148"/>
      <c r="E509" s="148"/>
      <c r="F509" s="148"/>
      <c r="G509" s="148" t="str">
        <f>G456</f>
        <v>SECTION 6: REPAIRS ON BRIDGE, HANDRAILS AND SEWER CONCRETE PIPELINE</v>
      </c>
    </row>
    <row r="510" spans="1:7" x14ac:dyDescent="0.3">
      <c r="A510" s="149" t="s">
        <v>24</v>
      </c>
      <c r="B510" s="149" t="s">
        <v>0</v>
      </c>
      <c r="C510" s="149" t="s">
        <v>9</v>
      </c>
      <c r="D510" s="150" t="s">
        <v>1</v>
      </c>
      <c r="E510" s="151" t="s">
        <v>2</v>
      </c>
      <c r="F510" s="152" t="s">
        <v>25</v>
      </c>
      <c r="G510" s="474" t="s">
        <v>183</v>
      </c>
    </row>
    <row r="511" spans="1:7" x14ac:dyDescent="0.3">
      <c r="A511" s="154" t="s">
        <v>3</v>
      </c>
      <c r="B511" s="154" t="s">
        <v>184</v>
      </c>
      <c r="C511" s="154"/>
      <c r="D511" s="155"/>
      <c r="E511" s="156"/>
      <c r="F511" s="157"/>
      <c r="G511" s="158"/>
    </row>
    <row r="512" spans="1:7" x14ac:dyDescent="0.3">
      <c r="A512" s="198" t="s">
        <v>296</v>
      </c>
      <c r="B512" s="199"/>
      <c r="C512" s="199"/>
      <c r="D512" s="199"/>
      <c r="E512" s="199"/>
      <c r="F512" s="205"/>
      <c r="G512" s="202"/>
    </row>
    <row r="513" spans="1:7" x14ac:dyDescent="0.3">
      <c r="A513" s="476"/>
      <c r="B513" s="476"/>
      <c r="C513" s="476"/>
      <c r="D513" s="476"/>
      <c r="E513" s="476"/>
      <c r="F513" s="561"/>
      <c r="G513" s="207"/>
    </row>
    <row r="514" spans="1:7" x14ac:dyDescent="0.3">
      <c r="A514" s="167">
        <v>6.2</v>
      </c>
      <c r="B514" s="175"/>
      <c r="C514" s="286" t="s">
        <v>533</v>
      </c>
      <c r="D514" s="181"/>
      <c r="E514" s="177"/>
      <c r="F514" s="163"/>
      <c r="G514" s="197"/>
    </row>
    <row r="515" spans="1:7" x14ac:dyDescent="0.3">
      <c r="A515" s="165"/>
      <c r="B515" s="175"/>
      <c r="C515" s="255"/>
      <c r="D515" s="181"/>
      <c r="E515" s="177"/>
      <c r="F515" s="163"/>
      <c r="G515" s="195"/>
    </row>
    <row r="516" spans="1:7" ht="27.6" x14ac:dyDescent="0.3">
      <c r="A516" s="168" t="s">
        <v>534</v>
      </c>
      <c r="B516" s="175">
        <v>128.05000000000001</v>
      </c>
      <c r="C516" s="336" t="s">
        <v>1090</v>
      </c>
      <c r="D516" s="181" t="s">
        <v>8</v>
      </c>
      <c r="E516" s="177">
        <f>(1050*2)-366</f>
        <v>1734</v>
      </c>
      <c r="F516" s="644"/>
      <c r="G516" s="197"/>
    </row>
    <row r="517" spans="1:7" x14ac:dyDescent="0.3">
      <c r="A517" s="168"/>
      <c r="B517" s="175"/>
      <c r="C517" s="336"/>
      <c r="D517" s="181"/>
      <c r="E517" s="177"/>
      <c r="F517" s="644"/>
      <c r="G517" s="195"/>
    </row>
    <row r="518" spans="1:7" ht="41.4" x14ac:dyDescent="0.3">
      <c r="A518" s="168" t="s">
        <v>536</v>
      </c>
      <c r="B518" s="175">
        <v>128.06</v>
      </c>
      <c r="C518" s="336" t="s">
        <v>1091</v>
      </c>
      <c r="D518" s="181" t="s">
        <v>8</v>
      </c>
      <c r="E518" s="177">
        <f>2100-366-126</f>
        <v>1608</v>
      </c>
      <c r="F518" s="644"/>
      <c r="G518" s="195"/>
    </row>
    <row r="519" spans="1:7" x14ac:dyDescent="0.3">
      <c r="A519" s="168"/>
      <c r="B519" s="171"/>
      <c r="C519" s="336"/>
      <c r="D519" s="161"/>
      <c r="E519" s="177"/>
      <c r="F519" s="163"/>
      <c r="G519" s="195"/>
    </row>
    <row r="520" spans="1:7" ht="27.6" x14ac:dyDescent="0.3">
      <c r="A520" s="168" t="s">
        <v>1092</v>
      </c>
      <c r="B520" s="171"/>
      <c r="C520" s="336" t="s">
        <v>1093</v>
      </c>
      <c r="D520" s="181" t="s">
        <v>1000</v>
      </c>
      <c r="E520" s="177">
        <v>1</v>
      </c>
      <c r="F520" s="630">
        <v>205000</v>
      </c>
      <c r="G520" s="647">
        <f>E520*F520</f>
        <v>205000</v>
      </c>
    </row>
    <row r="521" spans="1:7" x14ac:dyDescent="0.3">
      <c r="A521" s="168"/>
      <c r="B521" s="356"/>
      <c r="C521" s="336"/>
      <c r="D521" s="181"/>
      <c r="E521" s="177"/>
      <c r="F521" s="163"/>
      <c r="G521" s="195"/>
    </row>
    <row r="522" spans="1:7" x14ac:dyDescent="0.3">
      <c r="A522" s="168"/>
      <c r="B522" s="356"/>
      <c r="C522" s="336" t="s">
        <v>1094</v>
      </c>
      <c r="D522" s="181" t="s">
        <v>51</v>
      </c>
      <c r="E522" s="648">
        <f>F520</f>
        <v>205000</v>
      </c>
      <c r="F522" s="163"/>
      <c r="G522" s="195"/>
    </row>
    <row r="523" spans="1:7" x14ac:dyDescent="0.3">
      <c r="A523" s="215"/>
      <c r="B523" s="206"/>
      <c r="C523" s="206"/>
      <c r="D523" s="206"/>
      <c r="E523" s="561"/>
      <c r="F523" s="561"/>
      <c r="G523" s="207"/>
    </row>
    <row r="524" spans="1:7" x14ac:dyDescent="0.3">
      <c r="A524" s="215"/>
      <c r="B524" s="206"/>
      <c r="C524" s="206"/>
      <c r="D524" s="206"/>
      <c r="E524" s="561"/>
      <c r="F524" s="561"/>
      <c r="G524" s="207"/>
    </row>
    <row r="525" spans="1:7" ht="55.2" x14ac:dyDescent="0.3">
      <c r="A525" s="168" t="s">
        <v>1095</v>
      </c>
      <c r="B525" s="356"/>
      <c r="C525" s="336" t="s">
        <v>1096</v>
      </c>
      <c r="D525" s="181" t="s">
        <v>8</v>
      </c>
      <c r="E525" s="338">
        <v>126</v>
      </c>
      <c r="F525" s="163"/>
      <c r="G525" s="195"/>
    </row>
    <row r="526" spans="1:7" x14ac:dyDescent="0.3">
      <c r="A526" s="215"/>
      <c r="B526" s="215"/>
      <c r="C526" s="561"/>
      <c r="D526" s="472"/>
      <c r="E526" s="206"/>
      <c r="F526" s="561"/>
      <c r="G526" s="207"/>
    </row>
    <row r="527" spans="1:7" x14ac:dyDescent="0.3">
      <c r="A527" s="165"/>
      <c r="B527" s="181"/>
      <c r="C527" s="286" t="s">
        <v>538</v>
      </c>
      <c r="D527" s="181"/>
      <c r="E527" s="357"/>
      <c r="F527" s="358"/>
      <c r="G527" s="166"/>
    </row>
    <row r="528" spans="1:7" x14ac:dyDescent="0.3">
      <c r="A528" s="165"/>
      <c r="B528" s="359"/>
      <c r="C528" s="360"/>
      <c r="D528" s="181"/>
      <c r="E528" s="357"/>
      <c r="F528" s="358"/>
      <c r="G528" s="166"/>
    </row>
    <row r="529" spans="1:7" x14ac:dyDescent="0.3">
      <c r="A529" s="167">
        <v>6.3</v>
      </c>
      <c r="B529" s="359"/>
      <c r="C529" s="361" t="s">
        <v>539</v>
      </c>
      <c r="D529" s="181"/>
      <c r="E529" s="357"/>
      <c r="F529" s="358"/>
      <c r="G529" s="166"/>
    </row>
    <row r="530" spans="1:7" x14ac:dyDescent="0.3">
      <c r="A530" s="165"/>
      <c r="B530" s="359"/>
      <c r="C530" s="362"/>
      <c r="D530" s="181"/>
      <c r="E530" s="357"/>
      <c r="F530" s="358"/>
      <c r="G530" s="166"/>
    </row>
    <row r="531" spans="1:7" x14ac:dyDescent="0.3">
      <c r="A531" s="168" t="s">
        <v>540</v>
      </c>
      <c r="B531" s="175">
        <v>124.04</v>
      </c>
      <c r="C531" s="336" t="s">
        <v>524</v>
      </c>
      <c r="D531" s="181" t="s">
        <v>325</v>
      </c>
      <c r="E531" s="177">
        <v>1</v>
      </c>
      <c r="F531" s="358"/>
      <c r="G531" s="166"/>
    </row>
    <row r="532" spans="1:7" x14ac:dyDescent="0.3">
      <c r="A532" s="165"/>
      <c r="B532" s="175"/>
      <c r="C532" s="336"/>
      <c r="D532" s="181"/>
      <c r="E532" s="357"/>
      <c r="F532" s="358"/>
      <c r="G532" s="166"/>
    </row>
    <row r="533" spans="1:7" ht="41.4" x14ac:dyDescent="0.3">
      <c r="A533" s="168" t="s">
        <v>541</v>
      </c>
      <c r="B533" s="175">
        <v>124.05</v>
      </c>
      <c r="C533" s="336" t="s">
        <v>542</v>
      </c>
      <c r="D533" s="181" t="s">
        <v>8</v>
      </c>
      <c r="E533" s="357">
        <v>3000</v>
      </c>
      <c r="F533" s="358"/>
      <c r="G533" s="166"/>
    </row>
    <row r="534" spans="1:7" x14ac:dyDescent="0.3">
      <c r="A534" s="165"/>
      <c r="B534" s="175"/>
      <c r="C534" s="336"/>
      <c r="D534" s="181"/>
      <c r="E534" s="357"/>
      <c r="F534" s="358"/>
      <c r="G534" s="166"/>
    </row>
    <row r="535" spans="1:7" ht="55.2" x14ac:dyDescent="0.3">
      <c r="A535" s="168" t="s">
        <v>543</v>
      </c>
      <c r="B535" s="175">
        <v>124.07</v>
      </c>
      <c r="C535" s="336" t="s">
        <v>544</v>
      </c>
      <c r="D535" s="181" t="s">
        <v>8</v>
      </c>
      <c r="E535" s="357">
        <v>11000</v>
      </c>
      <c r="F535" s="649"/>
      <c r="G535" s="197"/>
    </row>
    <row r="536" spans="1:7" x14ac:dyDescent="0.3">
      <c r="A536" s="168"/>
      <c r="B536" s="175"/>
      <c r="C536" s="336"/>
      <c r="D536" s="181"/>
      <c r="E536" s="258"/>
      <c r="F536" s="649"/>
      <c r="G536" s="166"/>
    </row>
    <row r="537" spans="1:7" x14ac:dyDescent="0.3">
      <c r="A537" s="167">
        <v>6.4</v>
      </c>
      <c r="B537" s="175"/>
      <c r="C537" s="364" t="s">
        <v>545</v>
      </c>
      <c r="D537" s="181"/>
      <c r="E537" s="357"/>
      <c r="F537" s="649"/>
      <c r="G537" s="166"/>
    </row>
    <row r="538" spans="1:7" x14ac:dyDescent="0.3">
      <c r="A538" s="165"/>
      <c r="B538" s="175"/>
      <c r="C538" s="364"/>
      <c r="D538" s="181"/>
      <c r="E538" s="196"/>
      <c r="F538" s="650"/>
      <c r="G538" s="166"/>
    </row>
    <row r="539" spans="1:7" ht="41.4" x14ac:dyDescent="0.3">
      <c r="A539" s="168" t="s">
        <v>546</v>
      </c>
      <c r="B539" s="175" t="s">
        <v>547</v>
      </c>
      <c r="C539" s="336" t="s">
        <v>548</v>
      </c>
      <c r="D539" s="181" t="s">
        <v>6</v>
      </c>
      <c r="E539" s="196">
        <v>1</v>
      </c>
      <c r="F539" s="650"/>
      <c r="G539" s="197"/>
    </row>
    <row r="540" spans="1:7" x14ac:dyDescent="0.3">
      <c r="A540" s="165"/>
      <c r="B540" s="175"/>
      <c r="C540" s="336"/>
      <c r="D540" s="181"/>
      <c r="E540" s="196"/>
      <c r="F540" s="650"/>
      <c r="G540" s="166"/>
    </row>
    <row r="541" spans="1:7" ht="41.4" x14ac:dyDescent="0.3">
      <c r="A541" s="182" t="s">
        <v>549</v>
      </c>
      <c r="B541" s="295" t="s">
        <v>550</v>
      </c>
      <c r="C541" s="336" t="s">
        <v>1097</v>
      </c>
      <c r="D541" s="181" t="s">
        <v>6</v>
      </c>
      <c r="E541" s="185">
        <v>1</v>
      </c>
      <c r="F541" s="644"/>
      <c r="G541" s="197"/>
    </row>
    <row r="542" spans="1:7" x14ac:dyDescent="0.3">
      <c r="A542" s="165"/>
      <c r="B542" s="175"/>
      <c r="C542" s="336"/>
      <c r="D542" s="181"/>
      <c r="E542" s="162"/>
      <c r="F542" s="644"/>
      <c r="G542" s="166"/>
    </row>
    <row r="543" spans="1:7" ht="27.6" x14ac:dyDescent="0.3">
      <c r="A543" s="182" t="s">
        <v>552</v>
      </c>
      <c r="B543" s="175" t="s">
        <v>553</v>
      </c>
      <c r="C543" s="336" t="s">
        <v>554</v>
      </c>
      <c r="D543" s="181" t="s">
        <v>111</v>
      </c>
      <c r="E543" s="177">
        <v>1</v>
      </c>
      <c r="F543" s="630">
        <v>400000</v>
      </c>
      <c r="G543" s="197">
        <f>E543*F543</f>
        <v>400000</v>
      </c>
    </row>
    <row r="544" spans="1:7" x14ac:dyDescent="0.3">
      <c r="A544" s="182"/>
      <c r="B544" s="175"/>
      <c r="C544" s="336"/>
      <c r="D544" s="181"/>
      <c r="E544" s="177"/>
      <c r="F544" s="630"/>
      <c r="G544" s="166"/>
    </row>
    <row r="545" spans="1:7" ht="27.6" x14ac:dyDescent="0.3">
      <c r="A545" s="182" t="s">
        <v>555</v>
      </c>
      <c r="B545" s="175" t="s">
        <v>556</v>
      </c>
      <c r="C545" s="336" t="s">
        <v>557</v>
      </c>
      <c r="D545" s="181" t="s">
        <v>111</v>
      </c>
      <c r="E545" s="177">
        <v>1</v>
      </c>
      <c r="F545" s="630">
        <v>200000</v>
      </c>
      <c r="G545" s="197">
        <f>E545*F545</f>
        <v>200000</v>
      </c>
    </row>
    <row r="546" spans="1:7" x14ac:dyDescent="0.3">
      <c r="A546" s="182"/>
      <c r="B546" s="175"/>
      <c r="C546" s="336"/>
      <c r="D546" s="181"/>
      <c r="E546" s="177"/>
      <c r="F546" s="644"/>
      <c r="G546" s="166"/>
    </row>
    <row r="547" spans="1:7" x14ac:dyDescent="0.3">
      <c r="A547" s="182" t="s">
        <v>558</v>
      </c>
      <c r="B547" s="175">
        <v>125.02</v>
      </c>
      <c r="C547" s="336" t="s">
        <v>559</v>
      </c>
      <c r="D547" s="181" t="s">
        <v>385</v>
      </c>
      <c r="E547" s="185">
        <v>9650</v>
      </c>
      <c r="F547" s="644"/>
      <c r="G547" s="197"/>
    </row>
    <row r="548" spans="1:7" x14ac:dyDescent="0.3">
      <c r="A548" s="182"/>
      <c r="B548" s="175"/>
      <c r="C548" s="336"/>
      <c r="D548" s="181"/>
      <c r="E548" s="185"/>
      <c r="F548" s="644"/>
      <c r="G548" s="195"/>
    </row>
    <row r="549" spans="1:7" ht="27.6" x14ac:dyDescent="0.3">
      <c r="A549" s="168" t="s">
        <v>560</v>
      </c>
      <c r="B549" s="295">
        <v>122.03</v>
      </c>
      <c r="C549" s="336" t="s">
        <v>561</v>
      </c>
      <c r="D549" s="181" t="s">
        <v>266</v>
      </c>
      <c r="E549" s="185">
        <v>190</v>
      </c>
      <c r="F549" s="644"/>
      <c r="G549" s="197"/>
    </row>
    <row r="550" spans="1:7" x14ac:dyDescent="0.3">
      <c r="A550" s="168"/>
      <c r="B550" s="175"/>
      <c r="C550" s="336"/>
      <c r="D550" s="181"/>
      <c r="E550" s="196"/>
      <c r="F550" s="650"/>
      <c r="G550" s="166"/>
    </row>
    <row r="551" spans="1:7" x14ac:dyDescent="0.3">
      <c r="A551" s="198" t="s">
        <v>295</v>
      </c>
      <c r="B551" s="199"/>
      <c r="C551" s="199"/>
      <c r="D551" s="200"/>
      <c r="E551" s="200"/>
      <c r="F551" s="201"/>
      <c r="G551" s="202"/>
    </row>
    <row r="552" spans="1:7" x14ac:dyDescent="0.3">
      <c r="A552" s="203"/>
      <c r="B552" s="203"/>
      <c r="C552" s="203"/>
      <c r="D552" s="143"/>
      <c r="E552" s="143"/>
      <c r="F552" s="204"/>
    </row>
    <row r="553" spans="1:7" x14ac:dyDescent="0.3">
      <c r="D553" s="147"/>
      <c r="E553" s="147"/>
      <c r="F553" s="147"/>
      <c r="G553" s="147" t="str">
        <f>+G507</f>
        <v>CONTRACT NUMBER: JW14455</v>
      </c>
    </row>
    <row r="554" spans="1:7" x14ac:dyDescent="0.3">
      <c r="D554" s="147"/>
      <c r="E554" s="147"/>
      <c r="F554" s="147"/>
      <c r="G554" s="147" t="str">
        <f t="shared" ref="G554:G555" si="0">+G508</f>
        <v>DIEPSLOOT SEWAGE  AQUEDUCT:  BILL No 2 (BRIDGE 2)</v>
      </c>
    </row>
    <row r="555" spans="1:7" x14ac:dyDescent="0.3">
      <c r="D555" s="148"/>
      <c r="E555" s="148"/>
      <c r="F555" s="148"/>
      <c r="G555" s="147" t="str">
        <f t="shared" si="0"/>
        <v>SECTION 6: REPAIRS ON BRIDGE, HANDRAILS AND SEWER CONCRETE PIPELINE</v>
      </c>
    </row>
    <row r="556" spans="1:7" x14ac:dyDescent="0.3">
      <c r="A556" s="149" t="s">
        <v>24</v>
      </c>
      <c r="B556" s="149" t="s">
        <v>0</v>
      </c>
      <c r="C556" s="149" t="s">
        <v>9</v>
      </c>
      <c r="D556" s="150" t="s">
        <v>1</v>
      </c>
      <c r="E556" s="151" t="s">
        <v>2</v>
      </c>
      <c r="F556" s="152" t="s">
        <v>25</v>
      </c>
      <c r="G556" s="474" t="s">
        <v>183</v>
      </c>
    </row>
    <row r="557" spans="1:7" x14ac:dyDescent="0.3">
      <c r="A557" s="154" t="s">
        <v>3</v>
      </c>
      <c r="B557" s="154" t="s">
        <v>184</v>
      </c>
      <c r="C557" s="154"/>
      <c r="D557" s="155"/>
      <c r="E557" s="156"/>
      <c r="F557" s="157"/>
      <c r="G557" s="158"/>
    </row>
    <row r="558" spans="1:7" x14ac:dyDescent="0.3">
      <c r="A558" s="198" t="s">
        <v>296</v>
      </c>
      <c r="B558" s="199"/>
      <c r="C558" s="199"/>
      <c r="D558" s="199"/>
      <c r="E558" s="199"/>
      <c r="F558" s="205"/>
      <c r="G558" s="202"/>
    </row>
    <row r="559" spans="1:7" x14ac:dyDescent="0.3">
      <c r="A559" s="168"/>
      <c r="B559" s="175"/>
      <c r="C559" s="336"/>
      <c r="D559" s="181"/>
      <c r="E559" s="196"/>
      <c r="F559" s="650"/>
      <c r="G559" s="166"/>
    </row>
    <row r="560" spans="1:7" ht="27.6" x14ac:dyDescent="0.3">
      <c r="A560" s="182" t="s">
        <v>562</v>
      </c>
      <c r="B560" s="175">
        <v>125.01</v>
      </c>
      <c r="C560" s="336" t="s">
        <v>1098</v>
      </c>
      <c r="D560" s="181" t="s">
        <v>325</v>
      </c>
      <c r="E560" s="177">
        <v>1</v>
      </c>
      <c r="F560" s="650"/>
      <c r="G560" s="166"/>
    </row>
    <row r="561" spans="1:7" x14ac:dyDescent="0.3">
      <c r="A561" s="168"/>
      <c r="B561" s="175"/>
      <c r="C561" s="336"/>
      <c r="D561" s="181"/>
      <c r="E561" s="196"/>
      <c r="F561" s="650"/>
      <c r="G561" s="166"/>
    </row>
    <row r="562" spans="1:7" ht="55.2" x14ac:dyDescent="0.3">
      <c r="A562" s="182" t="s">
        <v>564</v>
      </c>
      <c r="B562" s="175">
        <v>125.03</v>
      </c>
      <c r="C562" s="336" t="s">
        <v>565</v>
      </c>
      <c r="D562" s="181" t="s">
        <v>266</v>
      </c>
      <c r="E562" s="185">
        <v>250</v>
      </c>
      <c r="F562" s="644"/>
      <c r="G562" s="166"/>
    </row>
    <row r="563" spans="1:7" x14ac:dyDescent="0.3">
      <c r="A563" s="263"/>
      <c r="B563" s="175"/>
      <c r="C563" s="336"/>
      <c r="D563" s="181"/>
      <c r="E563" s="185"/>
      <c r="F563" s="644"/>
      <c r="G563" s="166"/>
    </row>
    <row r="564" spans="1:7" ht="69" x14ac:dyDescent="0.3">
      <c r="A564" s="182" t="s">
        <v>566</v>
      </c>
      <c r="B564" s="175">
        <v>125.03</v>
      </c>
      <c r="C564" s="336" t="s">
        <v>567</v>
      </c>
      <c r="D564" s="181" t="s">
        <v>385</v>
      </c>
      <c r="E564" s="185">
        <v>9400</v>
      </c>
      <c r="F564" s="644"/>
      <c r="G564" s="166"/>
    </row>
    <row r="565" spans="1:7" x14ac:dyDescent="0.3">
      <c r="A565" s="182"/>
      <c r="B565" s="175"/>
      <c r="C565" s="188"/>
      <c r="D565" s="161"/>
      <c r="E565" s="368"/>
      <c r="F565" s="650"/>
      <c r="G565" s="166"/>
    </row>
    <row r="566" spans="1:7" x14ac:dyDescent="0.3">
      <c r="A566" s="167">
        <v>6.5</v>
      </c>
      <c r="B566" s="175"/>
      <c r="C566" s="369" t="s">
        <v>568</v>
      </c>
      <c r="D566" s="181"/>
      <c r="E566" s="196"/>
      <c r="F566" s="650"/>
      <c r="G566" s="166"/>
    </row>
    <row r="567" spans="1:7" x14ac:dyDescent="0.3">
      <c r="A567" s="165"/>
      <c r="B567" s="175"/>
      <c r="C567" s="369"/>
      <c r="D567" s="181"/>
      <c r="E567" s="196"/>
      <c r="F567" s="650"/>
      <c r="G567" s="166"/>
    </row>
    <row r="568" spans="1:7" ht="69" x14ac:dyDescent="0.3">
      <c r="A568" s="168" t="s">
        <v>569</v>
      </c>
      <c r="B568" s="175">
        <v>126.02</v>
      </c>
      <c r="C568" s="336" t="s">
        <v>1099</v>
      </c>
      <c r="D568" s="181" t="s">
        <v>385</v>
      </c>
      <c r="E568" s="196">
        <v>10850</v>
      </c>
      <c r="F568" s="650"/>
      <c r="G568" s="166"/>
    </row>
    <row r="569" spans="1:7" x14ac:dyDescent="0.3">
      <c r="A569" s="168"/>
      <c r="B569" s="175"/>
      <c r="C569" s="336"/>
      <c r="D569" s="181"/>
      <c r="E569" s="196"/>
      <c r="F569" s="650"/>
      <c r="G569" s="166"/>
    </row>
    <row r="570" spans="1:7" x14ac:dyDescent="0.3">
      <c r="A570" s="170"/>
      <c r="B570" s="175"/>
      <c r="C570" s="336" t="s">
        <v>571</v>
      </c>
      <c r="D570" s="181"/>
      <c r="E570" s="196"/>
      <c r="F570" s="650"/>
      <c r="G570" s="166"/>
    </row>
    <row r="571" spans="1:7" x14ac:dyDescent="0.3">
      <c r="A571" s="170"/>
      <c r="B571" s="175"/>
      <c r="C571" s="336"/>
      <c r="D571" s="181"/>
      <c r="E571" s="196"/>
      <c r="F571" s="650"/>
      <c r="G571" s="166"/>
    </row>
    <row r="572" spans="1:7" ht="27.6" x14ac:dyDescent="0.3">
      <c r="A572" s="168" t="s">
        <v>572</v>
      </c>
      <c r="B572" s="175">
        <v>126.03</v>
      </c>
      <c r="C572" s="336" t="s">
        <v>573</v>
      </c>
      <c r="D572" s="181" t="s">
        <v>385</v>
      </c>
      <c r="E572" s="196">
        <v>20</v>
      </c>
      <c r="F572" s="650"/>
      <c r="G572" s="166"/>
    </row>
    <row r="573" spans="1:7" x14ac:dyDescent="0.3">
      <c r="A573" s="168"/>
      <c r="B573" s="175"/>
      <c r="C573" s="336"/>
      <c r="D573" s="181"/>
      <c r="E573" s="196"/>
      <c r="F573" s="650"/>
      <c r="G573" s="166"/>
    </row>
    <row r="574" spans="1:7" ht="41.4" x14ac:dyDescent="0.3">
      <c r="A574" s="370" t="s">
        <v>576</v>
      </c>
      <c r="B574" s="175">
        <v>126.04</v>
      </c>
      <c r="C574" s="336" t="s">
        <v>577</v>
      </c>
      <c r="D574" s="181" t="s">
        <v>385</v>
      </c>
      <c r="E574" s="196">
        <v>10850</v>
      </c>
      <c r="F574" s="650"/>
      <c r="G574" s="197"/>
    </row>
    <row r="575" spans="1:7" x14ac:dyDescent="0.3">
      <c r="A575" s="170"/>
      <c r="B575" s="175"/>
      <c r="C575" s="336"/>
      <c r="D575" s="181"/>
      <c r="E575" s="196"/>
      <c r="F575" s="650"/>
      <c r="G575" s="166"/>
    </row>
    <row r="576" spans="1:7" ht="27.6" x14ac:dyDescent="0.3">
      <c r="A576" s="371" t="s">
        <v>578</v>
      </c>
      <c r="B576" s="175" t="s">
        <v>579</v>
      </c>
      <c r="C576" s="336" t="s">
        <v>580</v>
      </c>
      <c r="D576" s="181" t="s">
        <v>385</v>
      </c>
      <c r="E576" s="196">
        <v>6000</v>
      </c>
      <c r="F576" s="650"/>
      <c r="G576" s="166"/>
    </row>
    <row r="577" spans="1:7" x14ac:dyDescent="0.3">
      <c r="A577" s="310"/>
      <c r="B577" s="175"/>
      <c r="C577" s="336"/>
      <c r="D577" s="161"/>
      <c r="E577" s="368"/>
      <c r="F577" s="650"/>
      <c r="G577" s="166"/>
    </row>
    <row r="578" spans="1:7" ht="41.4" x14ac:dyDescent="0.3">
      <c r="A578" s="371" t="s">
        <v>581</v>
      </c>
      <c r="B578" s="175">
        <v>126.01</v>
      </c>
      <c r="C578" s="336" t="s">
        <v>582</v>
      </c>
      <c r="D578" s="181" t="s">
        <v>385</v>
      </c>
      <c r="E578" s="196">
        <v>10850</v>
      </c>
      <c r="F578" s="650"/>
      <c r="G578" s="197"/>
    </row>
    <row r="579" spans="1:7" x14ac:dyDescent="0.3">
      <c r="A579" s="170"/>
      <c r="B579" s="175"/>
      <c r="C579" s="188"/>
      <c r="D579" s="161"/>
      <c r="E579" s="368"/>
      <c r="F579" s="650"/>
      <c r="G579" s="166"/>
    </row>
    <row r="580" spans="1:7" x14ac:dyDescent="0.3">
      <c r="A580" s="170"/>
      <c r="B580" s="175"/>
      <c r="C580" s="188"/>
      <c r="D580" s="161"/>
      <c r="E580" s="368"/>
      <c r="F580" s="650"/>
      <c r="G580" s="166"/>
    </row>
    <row r="581" spans="1:7" x14ac:dyDescent="0.3">
      <c r="A581" s="372">
        <v>6.6</v>
      </c>
      <c r="B581" s="175">
        <v>128.13</v>
      </c>
      <c r="C581" s="361" t="s">
        <v>1100</v>
      </c>
      <c r="D581" s="161"/>
      <c r="E581" s="368"/>
      <c r="F581" s="650"/>
      <c r="G581" s="166"/>
    </row>
    <row r="582" spans="1:7" x14ac:dyDescent="0.3">
      <c r="A582" s="310"/>
      <c r="B582" s="363"/>
      <c r="C582" s="255"/>
      <c r="D582" s="161"/>
      <c r="E582" s="368"/>
      <c r="F582" s="650"/>
      <c r="G582" s="166"/>
    </row>
    <row r="583" spans="1:7" ht="41.4" x14ac:dyDescent="0.3">
      <c r="A583" s="170" t="s">
        <v>1101</v>
      </c>
      <c r="B583" s="363"/>
      <c r="C583" s="336" t="s">
        <v>1102</v>
      </c>
      <c r="D583" s="161" t="s">
        <v>252</v>
      </c>
      <c r="E583" s="368">
        <v>4</v>
      </c>
      <c r="F583" s="367"/>
      <c r="G583" s="197"/>
    </row>
    <row r="584" spans="1:7" x14ac:dyDescent="0.3">
      <c r="A584" s="170"/>
      <c r="B584" s="363"/>
      <c r="C584" s="186"/>
      <c r="D584" s="161"/>
      <c r="E584" s="368"/>
      <c r="F584" s="367"/>
      <c r="G584" s="197"/>
    </row>
    <row r="585" spans="1:7" x14ac:dyDescent="0.3">
      <c r="A585" s="170"/>
      <c r="B585" s="363"/>
      <c r="C585" s="186"/>
      <c r="D585" s="161"/>
      <c r="E585" s="368"/>
      <c r="F585" s="367"/>
      <c r="G585" s="197"/>
    </row>
    <row r="586" spans="1:7" x14ac:dyDescent="0.3">
      <c r="A586" s="170"/>
      <c r="B586" s="363"/>
      <c r="C586" s="186"/>
      <c r="D586" s="161"/>
      <c r="E586" s="368"/>
      <c r="F586" s="367"/>
      <c r="G586" s="197"/>
    </row>
    <row r="587" spans="1:7" x14ac:dyDescent="0.3">
      <c r="A587" s="170"/>
      <c r="B587" s="363"/>
      <c r="C587" s="186"/>
      <c r="D587" s="161"/>
      <c r="E587" s="368"/>
      <c r="F587" s="367"/>
      <c r="G587" s="197"/>
    </row>
    <row r="588" spans="1:7" x14ac:dyDescent="0.3">
      <c r="A588" s="170"/>
      <c r="B588" s="363"/>
      <c r="C588" s="186"/>
      <c r="D588" s="161"/>
      <c r="E588" s="368"/>
      <c r="F588" s="367"/>
      <c r="G588" s="197"/>
    </row>
    <row r="589" spans="1:7" x14ac:dyDescent="0.3">
      <c r="A589" s="170"/>
      <c r="B589" s="363"/>
      <c r="C589" s="186"/>
      <c r="D589" s="161"/>
      <c r="E589" s="368"/>
      <c r="F589" s="367"/>
      <c r="G589" s="197"/>
    </row>
    <row r="590" spans="1:7" x14ac:dyDescent="0.3">
      <c r="A590" s="170"/>
      <c r="B590" s="363"/>
      <c r="C590" s="186"/>
      <c r="D590" s="161"/>
      <c r="E590" s="368"/>
      <c r="F590" s="367"/>
      <c r="G590" s="197"/>
    </row>
    <row r="591" spans="1:7" x14ac:dyDescent="0.3">
      <c r="A591" s="170"/>
      <c r="B591" s="363"/>
      <c r="C591" s="186"/>
      <c r="D591" s="161"/>
      <c r="E591" s="368"/>
      <c r="F591" s="367"/>
      <c r="G591" s="197"/>
    </row>
    <row r="592" spans="1:7" x14ac:dyDescent="0.3">
      <c r="A592" s="170"/>
      <c r="B592" s="363"/>
      <c r="C592" s="186"/>
      <c r="D592" s="161"/>
      <c r="E592" s="368"/>
      <c r="F592" s="367"/>
      <c r="G592" s="197"/>
    </row>
    <row r="593" spans="1:7" x14ac:dyDescent="0.3">
      <c r="A593" s="170"/>
      <c r="B593" s="363"/>
      <c r="C593" s="186"/>
      <c r="D593" s="161"/>
      <c r="E593" s="368"/>
      <c r="F593" s="367"/>
      <c r="G593" s="197"/>
    </row>
    <row r="594" spans="1:7" x14ac:dyDescent="0.3">
      <c r="A594" s="170"/>
      <c r="B594" s="363"/>
      <c r="C594" s="186"/>
      <c r="D594" s="161"/>
      <c r="E594" s="368"/>
      <c r="F594" s="367"/>
      <c r="G594" s="197"/>
    </row>
    <row r="595" spans="1:7" x14ac:dyDescent="0.3">
      <c r="A595" s="170"/>
      <c r="B595" s="363"/>
      <c r="C595" s="186"/>
      <c r="D595" s="161"/>
      <c r="E595" s="368"/>
      <c r="F595" s="367"/>
      <c r="G595" s="197"/>
    </row>
    <row r="596" spans="1:7" x14ac:dyDescent="0.3">
      <c r="A596" s="170"/>
      <c r="B596" s="363"/>
      <c r="C596" s="186"/>
      <c r="D596" s="161"/>
      <c r="E596" s="368"/>
      <c r="F596" s="367"/>
      <c r="G596" s="197"/>
    </row>
    <row r="597" spans="1:7" x14ac:dyDescent="0.3">
      <c r="A597" s="170"/>
      <c r="B597" s="363"/>
      <c r="C597" s="186"/>
      <c r="D597" s="161"/>
      <c r="E597" s="368"/>
      <c r="F597" s="367"/>
      <c r="G597" s="197"/>
    </row>
    <row r="598" spans="1:7" x14ac:dyDescent="0.3">
      <c r="A598" s="168"/>
      <c r="B598" s="174"/>
      <c r="C598" s="209"/>
      <c r="D598" s="161"/>
      <c r="E598" s="162"/>
      <c r="F598" s="163"/>
      <c r="G598" s="166"/>
    </row>
    <row r="599" spans="1:7" x14ac:dyDescent="0.3">
      <c r="A599" s="198" t="s">
        <v>326</v>
      </c>
      <c r="B599" s="199"/>
      <c r="C599" s="199"/>
      <c r="D599" s="200"/>
      <c r="E599" s="200"/>
      <c r="F599" s="201"/>
      <c r="G599" s="202"/>
    </row>
    <row r="600" spans="1:7" x14ac:dyDescent="0.3">
      <c r="A600" s="58"/>
      <c r="B600" s="59"/>
      <c r="C600" s="59"/>
      <c r="D600" s="31"/>
      <c r="E600" s="31"/>
      <c r="F600" s="25"/>
    </row>
    <row r="601" spans="1:7" x14ac:dyDescent="0.3">
      <c r="A601" s="30"/>
      <c r="B601" s="30"/>
      <c r="D601" s="30"/>
      <c r="E601" s="30"/>
      <c r="F601" s="30"/>
    </row>
    <row r="602" spans="1:7" x14ac:dyDescent="0.3">
      <c r="A602" s="30"/>
      <c r="B602" s="30"/>
      <c r="D602" s="30"/>
      <c r="E602" s="30"/>
      <c r="F602" s="30"/>
    </row>
    <row r="603" spans="1:7" x14ac:dyDescent="0.3">
      <c r="A603" s="30"/>
      <c r="B603" s="30"/>
      <c r="D603" s="30"/>
      <c r="E603" s="30"/>
      <c r="F603" s="30"/>
    </row>
    <row r="604" spans="1:7" x14ac:dyDescent="0.3">
      <c r="A604" s="30"/>
      <c r="B604" s="30"/>
      <c r="D604" s="30"/>
      <c r="E604" s="30"/>
      <c r="F604" s="30"/>
    </row>
    <row r="605" spans="1:7" x14ac:dyDescent="0.3">
      <c r="A605" s="30"/>
      <c r="B605" s="30"/>
      <c r="D605" s="30"/>
      <c r="E605" s="30"/>
      <c r="F605" s="30"/>
    </row>
    <row r="606" spans="1:7" x14ac:dyDescent="0.3">
      <c r="A606" s="30"/>
      <c r="B606" s="30"/>
      <c r="D606" s="30"/>
      <c r="E606" s="30"/>
      <c r="F606" s="30"/>
    </row>
    <row r="607" spans="1:7" x14ac:dyDescent="0.3">
      <c r="A607" s="30"/>
      <c r="B607" s="30"/>
      <c r="D607" s="30"/>
      <c r="E607" s="30"/>
      <c r="F607" s="30"/>
    </row>
    <row r="608" spans="1:7" x14ac:dyDescent="0.3">
      <c r="A608" s="30"/>
      <c r="B608" s="30"/>
      <c r="D608" s="30"/>
      <c r="E608" s="30"/>
      <c r="F608" s="30"/>
    </row>
    <row r="609" spans="1:6" x14ac:dyDescent="0.3">
      <c r="A609" s="30"/>
      <c r="B609" s="30"/>
      <c r="D609" s="30"/>
      <c r="E609" s="30"/>
      <c r="F609" s="30"/>
    </row>
    <row r="610" spans="1:6" x14ac:dyDescent="0.3">
      <c r="A610" s="30"/>
      <c r="B610" s="30"/>
      <c r="D610" s="30"/>
      <c r="E610" s="30"/>
      <c r="F610" s="30"/>
    </row>
    <row r="611" spans="1:6" x14ac:dyDescent="0.3">
      <c r="A611" s="30"/>
      <c r="B611" s="30"/>
      <c r="D611" s="30"/>
      <c r="E611" s="30"/>
      <c r="F611" s="30"/>
    </row>
    <row r="612" spans="1:6" x14ac:dyDescent="0.3">
      <c r="A612" s="30"/>
      <c r="B612" s="30"/>
      <c r="D612" s="30"/>
      <c r="E612" s="30"/>
      <c r="F612" s="30"/>
    </row>
    <row r="613" spans="1:6" x14ac:dyDescent="0.3">
      <c r="A613" s="30"/>
      <c r="B613" s="30"/>
      <c r="D613" s="30"/>
      <c r="E613" s="30"/>
      <c r="F613" s="30"/>
    </row>
    <row r="614" spans="1:6" x14ac:dyDescent="0.3">
      <c r="A614" s="30"/>
      <c r="B614" s="30"/>
      <c r="D614" s="30"/>
      <c r="E614" s="30"/>
      <c r="F614" s="30"/>
    </row>
    <row r="615" spans="1:6" x14ac:dyDescent="0.3">
      <c r="A615" s="30"/>
      <c r="B615" s="30"/>
      <c r="D615" s="30"/>
      <c r="E615" s="30"/>
      <c r="F615" s="30"/>
    </row>
    <row r="616" spans="1:6" x14ac:dyDescent="0.3">
      <c r="A616" s="30"/>
      <c r="B616" s="30"/>
      <c r="D616" s="30"/>
      <c r="E616" s="30"/>
      <c r="F616" s="30"/>
    </row>
    <row r="617" spans="1:6" x14ac:dyDescent="0.3">
      <c r="A617" s="30"/>
      <c r="B617" s="30"/>
      <c r="D617" s="30"/>
      <c r="E617" s="30"/>
      <c r="F617" s="30"/>
    </row>
    <row r="618" spans="1:6" x14ac:dyDescent="0.3">
      <c r="A618" s="30"/>
      <c r="B618" s="30"/>
      <c r="D618" s="30"/>
      <c r="E618" s="30"/>
      <c r="F618" s="30"/>
    </row>
    <row r="619" spans="1:6" x14ac:dyDescent="0.3">
      <c r="A619" s="30"/>
      <c r="B619" s="30"/>
      <c r="D619" s="30"/>
      <c r="E619" s="30"/>
      <c r="F619" s="30"/>
    </row>
    <row r="629" spans="1:6" x14ac:dyDescent="0.3">
      <c r="A629" s="30"/>
      <c r="B629" s="30"/>
      <c r="D629" s="30"/>
      <c r="E629" s="30"/>
      <c r="F629" s="30"/>
    </row>
    <row r="630" spans="1:6" x14ac:dyDescent="0.3">
      <c r="A630" s="30"/>
      <c r="B630" s="30"/>
      <c r="D630" s="30"/>
      <c r="E630" s="30"/>
      <c r="F630" s="30"/>
    </row>
    <row r="631" spans="1:6" x14ac:dyDescent="0.3">
      <c r="A631" s="30"/>
      <c r="B631" s="30"/>
      <c r="D631" s="30"/>
      <c r="E631" s="30"/>
      <c r="F631" s="30"/>
    </row>
    <row r="632" spans="1:6" x14ac:dyDescent="0.3">
      <c r="A632" s="30"/>
      <c r="B632" s="30"/>
      <c r="D632" s="30"/>
      <c r="E632" s="30"/>
      <c r="F632" s="30"/>
    </row>
    <row r="633" spans="1:6" x14ac:dyDescent="0.3">
      <c r="A633" s="30"/>
      <c r="B633" s="30"/>
      <c r="D633" s="30"/>
      <c r="E633" s="30"/>
      <c r="F633" s="30"/>
    </row>
    <row r="634" spans="1:6" x14ac:dyDescent="0.3">
      <c r="A634" s="30"/>
      <c r="B634" s="30"/>
      <c r="D634" s="30"/>
      <c r="E634" s="30"/>
      <c r="F634" s="30"/>
    </row>
    <row r="635" spans="1:6" x14ac:dyDescent="0.3">
      <c r="A635" s="30"/>
      <c r="B635" s="30"/>
      <c r="D635" s="30"/>
      <c r="E635" s="30"/>
      <c r="F635" s="30"/>
    </row>
    <row r="636" spans="1:6" x14ac:dyDescent="0.3">
      <c r="A636" s="30"/>
      <c r="B636" s="30"/>
      <c r="D636" s="30"/>
      <c r="E636" s="30"/>
      <c r="F636" s="30"/>
    </row>
    <row r="637" spans="1:6" x14ac:dyDescent="0.3">
      <c r="A637" s="30"/>
      <c r="B637" s="30"/>
      <c r="D637" s="30"/>
      <c r="E637" s="30"/>
      <c r="F637" s="30"/>
    </row>
    <row r="638" spans="1:6" x14ac:dyDescent="0.3">
      <c r="A638" s="30"/>
      <c r="B638" s="30"/>
      <c r="D638" s="30"/>
      <c r="E638" s="30"/>
      <c r="F638" s="30"/>
    </row>
    <row r="639" spans="1:6" x14ac:dyDescent="0.3">
      <c r="A639" s="30"/>
      <c r="B639" s="30"/>
      <c r="D639" s="30"/>
      <c r="E639" s="30"/>
      <c r="F639" s="30"/>
    </row>
    <row r="640" spans="1:6" x14ac:dyDescent="0.3">
      <c r="A640" s="30"/>
      <c r="B640" s="30"/>
      <c r="D640" s="30"/>
      <c r="E640" s="30"/>
      <c r="F640" s="30"/>
    </row>
    <row r="641" spans="1:6" x14ac:dyDescent="0.3">
      <c r="A641" s="30"/>
      <c r="B641" s="30"/>
      <c r="D641" s="30"/>
      <c r="E641" s="30"/>
      <c r="F641" s="30"/>
    </row>
    <row r="642" spans="1:6" x14ac:dyDescent="0.3">
      <c r="A642" s="30"/>
      <c r="B642" s="30"/>
      <c r="D642" s="30"/>
      <c r="E642" s="30"/>
      <c r="F642" s="30"/>
    </row>
    <row r="643" spans="1:6" x14ac:dyDescent="0.3">
      <c r="A643" s="30"/>
      <c r="B643" s="30"/>
      <c r="D643" s="30"/>
      <c r="E643" s="30"/>
      <c r="F643" s="30"/>
    </row>
    <row r="644" spans="1:6" x14ac:dyDescent="0.3">
      <c r="A644" s="30"/>
      <c r="B644" s="30"/>
      <c r="D644" s="30"/>
      <c r="E644" s="30"/>
      <c r="F644" s="30"/>
    </row>
    <row r="645" spans="1:6" x14ac:dyDescent="0.3">
      <c r="A645" s="30"/>
      <c r="B645" s="30"/>
      <c r="D645" s="30"/>
      <c r="E645" s="30"/>
      <c r="F645" s="30"/>
    </row>
    <row r="646" spans="1:6" x14ac:dyDescent="0.3">
      <c r="A646" s="30"/>
      <c r="B646" s="30"/>
      <c r="D646" s="30"/>
      <c r="E646" s="30"/>
      <c r="F646" s="30"/>
    </row>
    <row r="647" spans="1:6" x14ac:dyDescent="0.3">
      <c r="A647" s="30"/>
      <c r="B647" s="30"/>
      <c r="D647" s="30"/>
      <c r="E647" s="30"/>
      <c r="F647" s="30"/>
    </row>
    <row r="648" spans="1:6" x14ac:dyDescent="0.3">
      <c r="A648" s="30"/>
      <c r="B648" s="30"/>
      <c r="D648" s="30"/>
      <c r="E648" s="30"/>
      <c r="F648" s="30"/>
    </row>
    <row r="649" spans="1:6" x14ac:dyDescent="0.3">
      <c r="A649" s="30"/>
      <c r="B649" s="30"/>
      <c r="D649" s="30"/>
      <c r="E649" s="30"/>
      <c r="F649" s="30"/>
    </row>
    <row r="650" spans="1:6" x14ac:dyDescent="0.3">
      <c r="A650" s="30"/>
      <c r="B650" s="30"/>
      <c r="D650" s="30"/>
      <c r="E650" s="30"/>
      <c r="F650" s="30"/>
    </row>
    <row r="651" spans="1:6" x14ac:dyDescent="0.3">
      <c r="A651" s="30"/>
      <c r="B651" s="30"/>
      <c r="D651" s="30"/>
      <c r="E651" s="30"/>
      <c r="F651" s="30"/>
    </row>
    <row r="652" spans="1:6" x14ac:dyDescent="0.3">
      <c r="A652" s="30"/>
      <c r="B652" s="30"/>
      <c r="D652" s="30"/>
      <c r="E652" s="30"/>
      <c r="F652" s="30"/>
    </row>
    <row r="653" spans="1:6" x14ac:dyDescent="0.3">
      <c r="A653" s="30"/>
      <c r="B653" s="30"/>
      <c r="D653" s="30"/>
      <c r="E653" s="30"/>
      <c r="F653" s="30"/>
    </row>
    <row r="654" spans="1:6" x14ac:dyDescent="0.3">
      <c r="A654" s="30"/>
      <c r="B654" s="30"/>
      <c r="D654" s="30"/>
      <c r="E654" s="30"/>
      <c r="F654" s="30"/>
    </row>
    <row r="655" spans="1:6" x14ac:dyDescent="0.3">
      <c r="A655" s="30"/>
      <c r="B655" s="30"/>
      <c r="D655" s="30"/>
      <c r="E655" s="30"/>
      <c r="F655" s="30"/>
    </row>
    <row r="656" spans="1:6" x14ac:dyDescent="0.3">
      <c r="A656" s="30"/>
      <c r="B656" s="30"/>
      <c r="D656" s="30"/>
      <c r="E656" s="30"/>
      <c r="F656" s="30"/>
    </row>
    <row r="657" spans="1:6" x14ac:dyDescent="0.3">
      <c r="A657" s="30"/>
      <c r="B657" s="30"/>
      <c r="D657" s="30"/>
      <c r="E657" s="30"/>
      <c r="F657" s="30"/>
    </row>
    <row r="658" spans="1:6" x14ac:dyDescent="0.3">
      <c r="A658" s="30"/>
      <c r="B658" s="30"/>
      <c r="D658" s="30"/>
      <c r="E658" s="30"/>
      <c r="F658" s="30"/>
    </row>
    <row r="659" spans="1:6" x14ac:dyDescent="0.3">
      <c r="A659" s="30"/>
      <c r="B659" s="30"/>
      <c r="D659" s="30"/>
      <c r="E659" s="30"/>
      <c r="F659" s="30"/>
    </row>
    <row r="660" spans="1:6" x14ac:dyDescent="0.3">
      <c r="A660" s="30"/>
      <c r="B660" s="30"/>
      <c r="D660" s="30"/>
      <c r="E660" s="30"/>
      <c r="F660" s="30"/>
    </row>
    <row r="661" spans="1:6" x14ac:dyDescent="0.3">
      <c r="A661" s="30"/>
      <c r="B661" s="30"/>
      <c r="D661" s="30"/>
      <c r="E661" s="30"/>
      <c r="F661" s="30"/>
    </row>
    <row r="662" spans="1:6" x14ac:dyDescent="0.3">
      <c r="A662" s="30"/>
      <c r="B662" s="30"/>
      <c r="D662" s="30"/>
      <c r="E662" s="30"/>
      <c r="F662" s="30"/>
    </row>
    <row r="663" spans="1:6" x14ac:dyDescent="0.3">
      <c r="A663" s="30"/>
      <c r="B663" s="30"/>
      <c r="D663" s="30"/>
      <c r="E663" s="30"/>
      <c r="F663" s="30"/>
    </row>
    <row r="664" spans="1:6" x14ac:dyDescent="0.3">
      <c r="A664" s="30"/>
      <c r="B664" s="30"/>
      <c r="D664" s="30"/>
      <c r="E664" s="30"/>
      <c r="F664" s="30"/>
    </row>
    <row r="665" spans="1:6" x14ac:dyDescent="0.3">
      <c r="B665" s="59"/>
      <c r="D665" s="31"/>
      <c r="E665" s="31"/>
      <c r="F665" s="71"/>
    </row>
  </sheetData>
  <pageMargins left="0.70866141732283472" right="0.70866141732283472" top="0.74803149606299213" bottom="0.74803149606299213" header="0.31496062992125984" footer="0.31496062992125984"/>
  <pageSetup paperSize="9" scale="65" firstPageNumber="38" orientation="portrait" useFirstPageNumber="1" r:id="rId1"/>
  <headerFooter>
    <oddFooter>&amp;CPD &amp;P</oddFooter>
  </headerFooter>
  <rowBreaks count="11" manualBreakCount="11">
    <brk id="51" max="16383" man="1"/>
    <brk id="106" max="16383" man="1"/>
    <brk id="158" max="6" man="1"/>
    <brk id="207" max="16383" man="1"/>
    <brk id="258" max="16383" man="1"/>
    <brk id="302" max="16383" man="1"/>
    <brk id="340" max="16383" man="1"/>
    <brk id="394" max="6" man="1"/>
    <brk id="452" max="16383" man="1"/>
    <brk id="505" max="6" man="1"/>
    <brk id="5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630-5156-477A-870B-6A5125ACF8B9}">
  <dimension ref="A1:Y285"/>
  <sheetViews>
    <sheetView view="pageBreakPreview" topLeftCell="A249" zoomScaleNormal="85" zoomScaleSheetLayoutView="100" workbookViewId="0">
      <selection activeCell="G184" sqref="G184"/>
    </sheetView>
  </sheetViews>
  <sheetFormatPr defaultRowHeight="14.4" x14ac:dyDescent="0.3"/>
  <cols>
    <col min="1" max="1" width="5.6640625" customWidth="1"/>
    <col min="2" max="2" width="10.88671875" customWidth="1"/>
    <col min="3" max="3" width="53.33203125" customWidth="1"/>
    <col min="5" max="5" width="9" bestFit="1" customWidth="1"/>
    <col min="6" max="6" width="12.109375" customWidth="1"/>
    <col min="7" max="7" width="17.33203125" customWidth="1"/>
    <col min="8" max="8" width="10.6640625" customWidth="1"/>
    <col min="15" max="15" width="14.33203125" bestFit="1" customWidth="1"/>
    <col min="16" max="17" width="10.5546875" bestFit="1" customWidth="1"/>
    <col min="18" max="21" width="11.5546875" bestFit="1" customWidth="1"/>
    <col min="22" max="22" width="9.5546875" customWidth="1"/>
    <col min="23" max="23" width="11.5546875" bestFit="1" customWidth="1"/>
    <col min="24" max="25" width="9" bestFit="1" customWidth="1"/>
  </cols>
  <sheetData>
    <row r="1" spans="1:25" x14ac:dyDescent="0.3">
      <c r="B1" s="375"/>
      <c r="C1" s="147"/>
      <c r="D1" s="147"/>
      <c r="E1" s="147"/>
      <c r="F1" s="147"/>
      <c r="G1" s="147" t="s">
        <v>583</v>
      </c>
    </row>
    <row r="2" spans="1:25" x14ac:dyDescent="0.3">
      <c r="B2" s="376"/>
      <c r="C2" s="147"/>
      <c r="D2" s="147"/>
      <c r="E2" s="147"/>
      <c r="F2" s="147"/>
      <c r="G2" s="147" t="s">
        <v>1103</v>
      </c>
    </row>
    <row r="3" spans="1:25" x14ac:dyDescent="0.3">
      <c r="B3" s="376"/>
      <c r="C3" s="331"/>
      <c r="D3" s="331"/>
      <c r="E3" s="331"/>
      <c r="F3" s="331"/>
      <c r="G3" s="331" t="s">
        <v>584</v>
      </c>
    </row>
    <row r="4" spans="1:25" x14ac:dyDescent="0.3">
      <c r="A4" s="149" t="s">
        <v>24</v>
      </c>
      <c r="B4" s="149" t="s">
        <v>0</v>
      </c>
      <c r="C4" s="149" t="s">
        <v>9</v>
      </c>
      <c r="D4" s="150" t="s">
        <v>1</v>
      </c>
      <c r="E4" s="151" t="s">
        <v>2</v>
      </c>
      <c r="F4" s="152" t="s">
        <v>25</v>
      </c>
      <c r="G4" s="153" t="s">
        <v>183</v>
      </c>
      <c r="H4" s="1007"/>
    </row>
    <row r="5" spans="1:25" x14ac:dyDescent="0.3">
      <c r="A5" s="154" t="s">
        <v>3</v>
      </c>
      <c r="B5" s="154" t="s">
        <v>184</v>
      </c>
      <c r="C5" s="154"/>
      <c r="D5" s="155"/>
      <c r="E5" s="156"/>
      <c r="F5" s="157"/>
      <c r="G5" s="158"/>
      <c r="H5" s="1008"/>
    </row>
    <row r="6" spans="1:25" x14ac:dyDescent="0.3">
      <c r="A6" s="260"/>
      <c r="B6" s="377"/>
      <c r="C6" s="296"/>
      <c r="D6" s="288"/>
      <c r="E6" s="288"/>
      <c r="F6" s="378"/>
      <c r="G6" s="651"/>
      <c r="H6" s="652"/>
      <c r="O6" s="93"/>
      <c r="P6" s="93"/>
      <c r="Q6" s="93"/>
      <c r="R6" s="93"/>
      <c r="S6" s="93"/>
    </row>
    <row r="7" spans="1:25" ht="27.6" x14ac:dyDescent="0.3">
      <c r="A7" s="380">
        <v>7</v>
      </c>
      <c r="B7" s="381" t="s">
        <v>585</v>
      </c>
      <c r="C7" s="382" t="s">
        <v>586</v>
      </c>
      <c r="D7" s="288"/>
      <c r="E7" s="288"/>
      <c r="F7" s="378"/>
      <c r="G7" s="653"/>
      <c r="H7" s="652"/>
    </row>
    <row r="8" spans="1:25" x14ac:dyDescent="0.3">
      <c r="A8" s="260"/>
      <c r="B8" s="377"/>
      <c r="C8" s="296"/>
      <c r="D8" s="288"/>
      <c r="E8" s="288"/>
      <c r="F8" s="378"/>
      <c r="G8" s="653"/>
      <c r="H8" s="652"/>
      <c r="N8" s="93"/>
      <c r="O8" s="93"/>
      <c r="P8" s="93"/>
      <c r="Q8" s="93"/>
    </row>
    <row r="9" spans="1:25" x14ac:dyDescent="0.3">
      <c r="A9" s="380"/>
      <c r="B9" s="381"/>
      <c r="C9" s="384" t="s">
        <v>587</v>
      </c>
      <c r="D9" s="385"/>
      <c r="E9" s="84"/>
      <c r="F9" s="378"/>
      <c r="G9" s="653"/>
      <c r="H9" s="652"/>
    </row>
    <row r="10" spans="1:25" x14ac:dyDescent="0.3">
      <c r="A10" s="260"/>
      <c r="B10" s="377"/>
      <c r="C10" s="296"/>
      <c r="D10" s="385"/>
      <c r="E10" s="84"/>
      <c r="F10" s="378"/>
      <c r="G10" s="653"/>
      <c r="H10" s="652"/>
    </row>
    <row r="11" spans="1:25" x14ac:dyDescent="0.3">
      <c r="A11" s="260">
        <v>7.1</v>
      </c>
      <c r="B11" s="386">
        <v>61.02</v>
      </c>
      <c r="C11" s="291" t="s">
        <v>588</v>
      </c>
      <c r="D11" s="385"/>
      <c r="E11" s="84"/>
      <c r="F11" s="387"/>
      <c r="G11" s="388"/>
      <c r="H11" s="652"/>
    </row>
    <row r="12" spans="1:25" x14ac:dyDescent="0.3">
      <c r="A12" s="260"/>
      <c r="B12" s="377"/>
      <c r="C12" s="291"/>
      <c r="D12" s="385"/>
      <c r="E12" s="84"/>
      <c r="F12" s="389"/>
      <c r="G12" s="653"/>
      <c r="H12" s="652"/>
      <c r="P12" s="373"/>
      <c r="Q12" s="373"/>
      <c r="R12" s="373"/>
      <c r="S12" s="373"/>
      <c r="T12" s="373"/>
      <c r="U12" s="373"/>
      <c r="V12" s="373"/>
      <c r="W12" s="373"/>
      <c r="X12" s="390"/>
      <c r="Y12" s="390"/>
    </row>
    <row r="13" spans="1:25" ht="27.6" x14ac:dyDescent="0.3">
      <c r="A13" s="281"/>
      <c r="B13" s="391"/>
      <c r="C13" s="355" t="s">
        <v>589</v>
      </c>
      <c r="D13" s="385"/>
      <c r="E13" s="84"/>
      <c r="F13" s="392"/>
      <c r="G13" s="653"/>
      <c r="H13" s="652"/>
    </row>
    <row r="14" spans="1:25" x14ac:dyDescent="0.3">
      <c r="A14" s="281"/>
      <c r="B14" s="391"/>
      <c r="C14" s="355"/>
      <c r="D14" s="178"/>
      <c r="E14" s="84"/>
      <c r="F14" s="389"/>
      <c r="G14" s="653"/>
      <c r="H14" s="652"/>
      <c r="N14" s="374"/>
    </row>
    <row r="15" spans="1:25" x14ac:dyDescent="0.3">
      <c r="A15" s="281" t="s">
        <v>590</v>
      </c>
      <c r="B15" s="391"/>
      <c r="C15" s="355" t="s">
        <v>591</v>
      </c>
      <c r="D15" s="393" t="s">
        <v>266</v>
      </c>
      <c r="E15" s="84">
        <v>10</v>
      </c>
      <c r="F15" s="392"/>
      <c r="G15" s="647"/>
      <c r="H15" s="652"/>
      <c r="N15" s="374"/>
      <c r="P15" s="374"/>
      <c r="Q15" s="374"/>
      <c r="R15" s="374"/>
      <c r="S15" s="374"/>
      <c r="T15" s="374"/>
      <c r="U15" s="374"/>
      <c r="V15" s="374"/>
      <c r="W15" s="374"/>
      <c r="X15" s="374"/>
      <c r="Y15" s="374"/>
    </row>
    <row r="16" spans="1:25" x14ac:dyDescent="0.3">
      <c r="A16" s="281"/>
      <c r="B16" s="391"/>
      <c r="C16" s="355"/>
      <c r="D16" s="188"/>
      <c r="E16" s="84"/>
      <c r="F16" s="389"/>
      <c r="G16" s="653"/>
      <c r="H16" s="652"/>
    </row>
    <row r="17" spans="1:23" x14ac:dyDescent="0.3">
      <c r="A17" s="281" t="s">
        <v>592</v>
      </c>
      <c r="B17" s="391"/>
      <c r="C17" s="355" t="s">
        <v>593</v>
      </c>
      <c r="D17" s="393" t="s">
        <v>266</v>
      </c>
      <c r="E17" s="84">
        <v>50</v>
      </c>
      <c r="F17" s="392"/>
      <c r="G17" s="647"/>
      <c r="H17" s="652"/>
      <c r="N17" s="374"/>
      <c r="R17" s="374"/>
      <c r="S17" s="374"/>
      <c r="T17" s="374"/>
      <c r="U17" s="374"/>
      <c r="V17" s="374"/>
      <c r="W17" s="374"/>
    </row>
    <row r="18" spans="1:23" x14ac:dyDescent="0.3">
      <c r="A18" s="281"/>
      <c r="B18" s="391"/>
      <c r="C18" s="355"/>
      <c r="D18" s="178"/>
      <c r="E18" s="84"/>
      <c r="F18" s="389"/>
      <c r="G18" s="653"/>
      <c r="H18" s="652"/>
    </row>
    <row r="19" spans="1:23" x14ac:dyDescent="0.3">
      <c r="A19" s="281" t="s">
        <v>594</v>
      </c>
      <c r="B19" s="391"/>
      <c r="C19" s="355" t="s">
        <v>1104</v>
      </c>
      <c r="D19" s="393" t="s">
        <v>266</v>
      </c>
      <c r="E19" s="84">
        <v>50</v>
      </c>
      <c r="F19" s="392"/>
      <c r="G19" s="647"/>
      <c r="H19" s="652"/>
      <c r="N19" s="374"/>
      <c r="S19" s="374"/>
      <c r="T19" s="374"/>
      <c r="U19" s="374"/>
      <c r="V19" s="374"/>
      <c r="W19" s="374"/>
    </row>
    <row r="20" spans="1:23" x14ac:dyDescent="0.3">
      <c r="A20" s="281"/>
      <c r="B20" s="391"/>
      <c r="C20" s="355"/>
      <c r="D20" s="393"/>
      <c r="E20" s="84"/>
      <c r="F20" s="392"/>
      <c r="G20" s="647"/>
      <c r="H20" s="652"/>
      <c r="N20" s="374"/>
      <c r="S20" s="374"/>
      <c r="T20" s="374"/>
      <c r="U20" s="374"/>
      <c r="V20" s="374"/>
      <c r="W20" s="374"/>
    </row>
    <row r="21" spans="1:23" x14ac:dyDescent="0.3">
      <c r="A21" s="281" t="s">
        <v>596</v>
      </c>
      <c r="B21" s="391"/>
      <c r="C21" s="355" t="s">
        <v>1105</v>
      </c>
      <c r="D21" s="393" t="s">
        <v>266</v>
      </c>
      <c r="E21" s="84">
        <v>50</v>
      </c>
      <c r="F21" s="392"/>
      <c r="G21" s="647"/>
      <c r="H21" s="652"/>
      <c r="N21" s="374"/>
      <c r="S21" s="374"/>
      <c r="T21" s="374"/>
      <c r="U21" s="374"/>
      <c r="V21" s="374"/>
      <c r="W21" s="374"/>
    </row>
    <row r="22" spans="1:23" x14ac:dyDescent="0.3">
      <c r="A22" s="281"/>
      <c r="B22" s="391"/>
      <c r="C22" s="82"/>
      <c r="D22" s="355"/>
      <c r="E22" s="288"/>
      <c r="F22" s="392"/>
      <c r="G22" s="653"/>
      <c r="H22" s="652"/>
    </row>
    <row r="23" spans="1:23" x14ac:dyDescent="0.3">
      <c r="A23" s="281"/>
      <c r="B23" s="391">
        <v>61.03</v>
      </c>
      <c r="C23" s="355" t="s">
        <v>598</v>
      </c>
      <c r="D23" s="221"/>
      <c r="E23" s="288"/>
      <c r="F23" s="392"/>
      <c r="G23" s="653"/>
      <c r="H23" s="652"/>
    </row>
    <row r="24" spans="1:23" x14ac:dyDescent="0.3">
      <c r="A24" s="281"/>
      <c r="B24" s="391"/>
      <c r="C24" s="82"/>
      <c r="D24" s="221"/>
      <c r="E24" s="288"/>
      <c r="F24" s="392"/>
      <c r="G24" s="653"/>
      <c r="H24" s="652"/>
    </row>
    <row r="25" spans="1:23" x14ac:dyDescent="0.3">
      <c r="A25" s="260" t="s">
        <v>599</v>
      </c>
      <c r="B25" s="396"/>
      <c r="C25" s="88" t="s">
        <v>600</v>
      </c>
      <c r="D25" s="225" t="s">
        <v>325</v>
      </c>
      <c r="E25" s="225">
        <v>1</v>
      </c>
      <c r="F25" s="401"/>
      <c r="G25" s="647"/>
      <c r="H25" s="652"/>
    </row>
    <row r="26" spans="1:23" x14ac:dyDescent="0.3">
      <c r="A26" s="211"/>
      <c r="B26" s="398"/>
      <c r="C26" s="208"/>
      <c r="D26" s="225"/>
      <c r="E26" s="225"/>
      <c r="F26" s="654"/>
      <c r="G26" s="400"/>
      <c r="H26" s="652"/>
    </row>
    <row r="27" spans="1:23" x14ac:dyDescent="0.3">
      <c r="A27" s="260" t="s">
        <v>601</v>
      </c>
      <c r="B27" s="396"/>
      <c r="C27" s="88" t="s">
        <v>602</v>
      </c>
      <c r="D27" s="225" t="s">
        <v>325</v>
      </c>
      <c r="E27" s="225">
        <v>1</v>
      </c>
      <c r="F27" s="401"/>
      <c r="G27" s="647"/>
      <c r="H27" s="652"/>
    </row>
    <row r="28" spans="1:23" x14ac:dyDescent="0.3">
      <c r="A28" s="260"/>
      <c r="B28" s="396"/>
      <c r="C28" s="313"/>
      <c r="D28" s="225"/>
      <c r="E28" s="225"/>
      <c r="F28" s="401"/>
      <c r="G28" s="394"/>
      <c r="H28" s="652"/>
    </row>
    <row r="29" spans="1:23" ht="27.6" x14ac:dyDescent="0.3">
      <c r="A29" s="260" t="s">
        <v>603</v>
      </c>
      <c r="B29" s="396">
        <v>61.04</v>
      </c>
      <c r="C29" s="355" t="s">
        <v>604</v>
      </c>
      <c r="D29" s="393" t="s">
        <v>266</v>
      </c>
      <c r="E29" s="225">
        <v>160</v>
      </c>
      <c r="F29" s="401"/>
      <c r="G29" s="647"/>
      <c r="H29" s="652"/>
      <c r="I29" s="403"/>
    </row>
    <row r="30" spans="1:23" x14ac:dyDescent="0.3">
      <c r="A30" s="260"/>
      <c r="B30" s="396"/>
      <c r="C30" s="188"/>
      <c r="D30" s="221"/>
      <c r="E30" s="225"/>
      <c r="F30" s="401"/>
      <c r="G30" s="394"/>
      <c r="H30" s="652"/>
      <c r="I30" s="403"/>
    </row>
    <row r="31" spans="1:23" ht="27.6" x14ac:dyDescent="0.3">
      <c r="A31" s="260"/>
      <c r="B31" s="396"/>
      <c r="C31" s="336" t="s">
        <v>605</v>
      </c>
      <c r="D31" s="84" t="s">
        <v>266</v>
      </c>
      <c r="E31" s="225">
        <v>15</v>
      </c>
      <c r="F31" s="401"/>
      <c r="G31" s="655"/>
      <c r="H31" s="652"/>
      <c r="I31" s="403"/>
    </row>
    <row r="32" spans="1:23" x14ac:dyDescent="0.3">
      <c r="A32" s="260"/>
      <c r="B32" s="396"/>
      <c r="C32" s="186"/>
      <c r="D32" s="225"/>
      <c r="E32" s="225"/>
      <c r="F32" s="401"/>
      <c r="G32" s="656"/>
      <c r="H32" s="652"/>
    </row>
    <row r="33" spans="1:8" x14ac:dyDescent="0.3">
      <c r="A33" s="260"/>
      <c r="B33" s="396">
        <v>61.07</v>
      </c>
      <c r="C33" s="186" t="s">
        <v>607</v>
      </c>
      <c r="D33" s="175" t="s">
        <v>385</v>
      </c>
      <c r="E33" s="225">
        <v>10</v>
      </c>
      <c r="F33" s="401"/>
      <c r="G33" s="655"/>
      <c r="H33" s="652"/>
    </row>
    <row r="34" spans="1:8" x14ac:dyDescent="0.3">
      <c r="A34" s="260"/>
      <c r="B34" s="396"/>
      <c r="C34" s="188"/>
      <c r="D34" s="178"/>
      <c r="E34" s="225"/>
      <c r="F34" s="401"/>
      <c r="G34" s="653"/>
      <c r="H34" s="652"/>
    </row>
    <row r="35" spans="1:8" ht="27.6" x14ac:dyDescent="0.3">
      <c r="A35" s="260" t="s">
        <v>606</v>
      </c>
      <c r="B35" s="657"/>
      <c r="C35" s="186" t="s">
        <v>1106</v>
      </c>
      <c r="D35" s="225" t="s">
        <v>111</v>
      </c>
      <c r="E35" s="225">
        <v>1</v>
      </c>
      <c r="F35" s="402">
        <v>40000</v>
      </c>
      <c r="G35" s="647">
        <f>E35*F35</f>
        <v>40000</v>
      </c>
      <c r="H35" s="652"/>
    </row>
    <row r="36" spans="1:8" x14ac:dyDescent="0.3">
      <c r="A36" s="260"/>
      <c r="B36" s="396"/>
      <c r="C36" s="189"/>
      <c r="D36" s="225"/>
      <c r="E36" s="225"/>
      <c r="F36" s="402"/>
      <c r="G36" s="394"/>
      <c r="H36" s="652"/>
    </row>
    <row r="37" spans="1:8" x14ac:dyDescent="0.3">
      <c r="A37" s="260" t="s">
        <v>608</v>
      </c>
      <c r="B37" s="657"/>
      <c r="C37" s="186" t="s">
        <v>1107</v>
      </c>
      <c r="D37" s="225" t="s">
        <v>111</v>
      </c>
      <c r="E37" s="225">
        <v>1</v>
      </c>
      <c r="F37" s="402">
        <v>50000</v>
      </c>
      <c r="G37" s="647">
        <f>E37*F37</f>
        <v>50000</v>
      </c>
      <c r="H37" s="652"/>
    </row>
    <row r="38" spans="1:8" x14ac:dyDescent="0.3">
      <c r="A38" s="260"/>
      <c r="B38" s="396"/>
      <c r="C38" s="188"/>
      <c r="D38" s="178"/>
      <c r="E38" s="225"/>
      <c r="F38" s="658"/>
      <c r="G38" s="394"/>
      <c r="H38" s="652"/>
    </row>
    <row r="39" spans="1:8" ht="27.6" x14ac:dyDescent="0.3">
      <c r="A39" s="260" t="s">
        <v>1108</v>
      </c>
      <c r="B39" s="396" t="s">
        <v>1109</v>
      </c>
      <c r="C39" s="186" t="s">
        <v>1110</v>
      </c>
      <c r="D39" s="225" t="s">
        <v>252</v>
      </c>
      <c r="E39" s="225">
        <v>36</v>
      </c>
      <c r="F39" s="402"/>
      <c r="G39" s="647"/>
      <c r="H39" s="652"/>
    </row>
    <row r="40" spans="1:8" x14ac:dyDescent="0.3">
      <c r="A40" s="659"/>
      <c r="B40" s="660"/>
      <c r="C40" s="661"/>
      <c r="D40" s="12"/>
      <c r="E40" s="662"/>
      <c r="F40" s="663"/>
      <c r="G40" s="664"/>
      <c r="H40" s="652"/>
    </row>
    <row r="41" spans="1:8" x14ac:dyDescent="0.3">
      <c r="A41" s="659"/>
      <c r="B41" s="660"/>
      <c r="C41" s="661"/>
      <c r="D41" s="12"/>
      <c r="E41" s="662"/>
      <c r="F41" s="663"/>
      <c r="G41" s="665"/>
      <c r="H41" s="652"/>
    </row>
    <row r="42" spans="1:8" x14ac:dyDescent="0.3">
      <c r="A42" s="659"/>
      <c r="B42" s="660"/>
      <c r="C42" s="661"/>
      <c r="D42" s="12"/>
      <c r="E42" s="662"/>
      <c r="F42" s="663"/>
      <c r="G42" s="664"/>
      <c r="H42" s="652"/>
    </row>
    <row r="43" spans="1:8" x14ac:dyDescent="0.3">
      <c r="A43" s="659"/>
      <c r="B43" s="660"/>
      <c r="C43" s="661"/>
      <c r="D43" s="12"/>
      <c r="E43" s="662"/>
      <c r="F43" s="663"/>
      <c r="G43" s="665"/>
      <c r="H43" s="652"/>
    </row>
    <row r="44" spans="1:8" x14ac:dyDescent="0.3">
      <c r="A44" s="659"/>
      <c r="B44" s="660"/>
      <c r="C44" s="661"/>
      <c r="D44" s="12"/>
      <c r="E44" s="662"/>
      <c r="F44" s="663"/>
      <c r="G44" s="664"/>
      <c r="H44" s="652"/>
    </row>
    <row r="45" spans="1:8" x14ac:dyDescent="0.3">
      <c r="A45" s="659"/>
      <c r="B45" s="660"/>
      <c r="C45" s="661"/>
      <c r="D45" s="12"/>
      <c r="E45" s="662"/>
      <c r="F45" s="663"/>
      <c r="G45" s="664"/>
      <c r="H45" s="652"/>
    </row>
    <row r="46" spans="1:8" x14ac:dyDescent="0.3">
      <c r="A46" s="659"/>
      <c r="B46" s="660"/>
      <c r="C46" s="661"/>
      <c r="D46" s="12"/>
      <c r="E46" s="662"/>
      <c r="F46" s="663"/>
      <c r="G46" s="664"/>
      <c r="H46" s="652"/>
    </row>
    <row r="47" spans="1:8" x14ac:dyDescent="0.3">
      <c r="A47" s="659"/>
      <c r="B47" s="660"/>
      <c r="C47" s="661"/>
      <c r="D47" s="12"/>
      <c r="E47" s="662"/>
      <c r="F47" s="663"/>
      <c r="G47" s="664"/>
      <c r="H47" s="652"/>
    </row>
    <row r="48" spans="1:8" x14ac:dyDescent="0.3">
      <c r="A48" s="659"/>
      <c r="B48" s="660"/>
      <c r="C48" s="661"/>
      <c r="D48" s="12"/>
      <c r="E48" s="662"/>
      <c r="F48" s="663"/>
      <c r="G48" s="664"/>
      <c r="H48" s="652"/>
    </row>
    <row r="49" spans="1:8" x14ac:dyDescent="0.3">
      <c r="A49" s="659"/>
      <c r="B49" s="660"/>
      <c r="C49" s="661"/>
      <c r="D49" s="12"/>
      <c r="E49" s="662"/>
      <c r="F49" s="663"/>
      <c r="G49" s="664"/>
      <c r="H49" s="652"/>
    </row>
    <row r="50" spans="1:8" x14ac:dyDescent="0.3">
      <c r="A50" s="659"/>
      <c r="B50" s="660"/>
      <c r="C50" s="661"/>
      <c r="D50" s="12"/>
      <c r="E50" s="662"/>
      <c r="F50" s="663"/>
      <c r="G50" s="664"/>
      <c r="H50" s="652"/>
    </row>
    <row r="51" spans="1:8" x14ac:dyDescent="0.3">
      <c r="A51" s="659"/>
      <c r="B51" s="660"/>
      <c r="C51" s="661"/>
      <c r="D51" s="12"/>
      <c r="E51" s="662"/>
      <c r="F51" s="663"/>
      <c r="G51" s="664"/>
      <c r="H51" s="652"/>
    </row>
    <row r="52" spans="1:8" x14ac:dyDescent="0.3">
      <c r="A52" s="659"/>
      <c r="B52" s="660"/>
      <c r="C52" s="661"/>
      <c r="D52" s="12"/>
      <c r="E52" s="662"/>
      <c r="F52" s="663"/>
      <c r="G52" s="664"/>
      <c r="H52" s="652"/>
    </row>
    <row r="53" spans="1:8" x14ac:dyDescent="0.3">
      <c r="A53" s="659"/>
      <c r="B53" s="660"/>
      <c r="C53" s="661"/>
      <c r="D53" s="12"/>
      <c r="E53" s="662"/>
      <c r="F53" s="663"/>
      <c r="G53" s="664"/>
      <c r="H53" s="652"/>
    </row>
    <row r="54" spans="1:8" x14ac:dyDescent="0.3">
      <c r="A54" s="659"/>
      <c r="B54" s="660"/>
      <c r="C54" s="661"/>
      <c r="D54" s="12"/>
      <c r="E54" s="662"/>
      <c r="F54" s="663"/>
      <c r="G54" s="664"/>
      <c r="H54" s="652"/>
    </row>
    <row r="55" spans="1:8" x14ac:dyDescent="0.3">
      <c r="A55" s="659"/>
      <c r="B55" s="660"/>
      <c r="C55" s="661"/>
      <c r="D55" s="12"/>
      <c r="E55" s="662"/>
      <c r="F55" s="663"/>
      <c r="G55" s="664"/>
      <c r="H55" s="652"/>
    </row>
    <row r="56" spans="1:8" x14ac:dyDescent="0.3">
      <c r="A56" s="659"/>
      <c r="B56" s="660"/>
      <c r="C56" s="661"/>
      <c r="D56" s="12"/>
      <c r="E56" s="662"/>
      <c r="F56" s="663"/>
      <c r="G56" s="664"/>
      <c r="H56" s="652"/>
    </row>
    <row r="57" spans="1:8" x14ac:dyDescent="0.3">
      <c r="A57" s="659"/>
      <c r="B57" s="660"/>
      <c r="C57" s="661"/>
      <c r="D57" s="12"/>
      <c r="E57" s="662"/>
      <c r="F57" s="663"/>
      <c r="G57" s="664"/>
      <c r="H57" s="652"/>
    </row>
    <row r="58" spans="1:8" x14ac:dyDescent="0.3">
      <c r="A58" s="659"/>
      <c r="B58" s="660"/>
      <c r="C58" s="661"/>
      <c r="D58" s="12"/>
      <c r="E58" s="662"/>
      <c r="F58" s="663"/>
      <c r="G58" s="664"/>
      <c r="H58" s="652"/>
    </row>
    <row r="59" spans="1:8" x14ac:dyDescent="0.3">
      <c r="A59" s="659"/>
      <c r="B59" s="660"/>
      <c r="C59" s="666"/>
      <c r="D59" s="662"/>
      <c r="E59" s="662"/>
      <c r="F59" s="667"/>
      <c r="G59" s="664"/>
      <c r="H59" s="652"/>
    </row>
    <row r="60" spans="1:8" x14ac:dyDescent="0.3">
      <c r="A60" s="659"/>
      <c r="B60" s="660"/>
      <c r="C60" s="666"/>
      <c r="D60" s="662"/>
      <c r="E60" s="662"/>
      <c r="F60" s="667"/>
      <c r="G60" s="664"/>
      <c r="H60" s="652"/>
    </row>
    <row r="61" spans="1:8" x14ac:dyDescent="0.3">
      <c r="A61" s="668" t="s">
        <v>611</v>
      </c>
      <c r="B61" s="669"/>
      <c r="C61" s="669"/>
      <c r="D61" s="669"/>
      <c r="E61" s="669"/>
      <c r="F61" s="669"/>
      <c r="G61" s="670"/>
      <c r="H61" s="652"/>
    </row>
    <row r="62" spans="1:8" x14ac:dyDescent="0.3">
      <c r="A62" s="671"/>
      <c r="B62" s="672"/>
      <c r="C62" s="672"/>
      <c r="D62" s="673"/>
      <c r="E62" s="673"/>
      <c r="F62" s="674"/>
      <c r="G62" s="675"/>
    </row>
    <row r="63" spans="1:8" x14ac:dyDescent="0.3">
      <c r="B63" s="375"/>
      <c r="C63" s="147"/>
      <c r="D63" s="147"/>
      <c r="E63" s="147"/>
      <c r="F63" s="147"/>
      <c r="G63" s="330" t="str">
        <f>G1</f>
        <v>CONTRACT NUMBER: JW14455</v>
      </c>
    </row>
    <row r="64" spans="1:8" x14ac:dyDescent="0.3">
      <c r="B64" s="376"/>
      <c r="C64" s="330"/>
      <c r="D64" s="330"/>
      <c r="E64" s="330"/>
      <c r="F64" s="330"/>
      <c r="G64" s="330" t="str">
        <f>G2</f>
        <v>DIEPSLOOT SEWAGE AQUEDUCT:  BILL No 2 (BRIDGE 2)</v>
      </c>
    </row>
    <row r="65" spans="1:8" x14ac:dyDescent="0.3">
      <c r="B65" s="376"/>
      <c r="C65" s="331"/>
      <c r="D65" s="331"/>
      <c r="E65" s="331"/>
      <c r="F65" s="331"/>
      <c r="G65" s="331" t="str">
        <f>G3</f>
        <v xml:space="preserve"> SECTION 7: DIVERSION BRIDGE</v>
      </c>
    </row>
    <row r="66" spans="1:8" x14ac:dyDescent="0.3">
      <c r="A66" s="149" t="s">
        <v>24</v>
      </c>
      <c r="B66" s="149" t="s">
        <v>0</v>
      </c>
      <c r="C66" s="149" t="s">
        <v>9</v>
      </c>
      <c r="D66" s="150" t="s">
        <v>1</v>
      </c>
      <c r="E66" s="151" t="s">
        <v>2</v>
      </c>
      <c r="F66" s="152" t="s">
        <v>25</v>
      </c>
      <c r="G66" s="153" t="s">
        <v>183</v>
      </c>
      <c r="H66" s="1007"/>
    </row>
    <row r="67" spans="1:8" x14ac:dyDescent="0.3">
      <c r="A67" s="154" t="s">
        <v>3</v>
      </c>
      <c r="B67" s="154" t="s">
        <v>184</v>
      </c>
      <c r="C67" s="154"/>
      <c r="D67" s="155"/>
      <c r="E67" s="156"/>
      <c r="F67" s="157"/>
      <c r="G67" s="158"/>
      <c r="H67" s="1008"/>
    </row>
    <row r="68" spans="1:8" x14ac:dyDescent="0.3">
      <c r="A68" s="676" t="s">
        <v>296</v>
      </c>
      <c r="B68" s="677"/>
      <c r="C68" s="677"/>
      <c r="D68" s="677"/>
      <c r="E68" s="677"/>
      <c r="F68" s="678"/>
      <c r="G68" s="414"/>
      <c r="H68" s="652"/>
    </row>
    <row r="69" spans="1:8" x14ac:dyDescent="0.3">
      <c r="A69" s="252"/>
      <c r="B69" s="151"/>
      <c r="C69" s="213"/>
      <c r="D69" s="415"/>
      <c r="E69" s="181"/>
      <c r="F69" s="679"/>
      <c r="G69" s="680"/>
      <c r="H69" s="652"/>
    </row>
    <row r="70" spans="1:8" ht="27.6" x14ac:dyDescent="0.3">
      <c r="A70" s="277">
        <v>7.2</v>
      </c>
      <c r="B70" s="381" t="s">
        <v>612</v>
      </c>
      <c r="C70" s="290" t="s">
        <v>613</v>
      </c>
      <c r="D70" s="415"/>
      <c r="E70" s="181"/>
      <c r="F70" s="679"/>
      <c r="G70" s="664"/>
      <c r="H70" s="652"/>
    </row>
    <row r="71" spans="1:8" x14ac:dyDescent="0.3">
      <c r="A71" s="277"/>
      <c r="B71" s="381"/>
      <c r="C71" s="290"/>
      <c r="D71" s="415"/>
      <c r="E71" s="181"/>
      <c r="F71" s="679"/>
      <c r="G71" s="664"/>
      <c r="H71" s="652"/>
    </row>
    <row r="72" spans="1:8" x14ac:dyDescent="0.3">
      <c r="A72" s="252"/>
      <c r="B72" s="249"/>
      <c r="C72" s="355" t="s">
        <v>615</v>
      </c>
      <c r="D72" s="415"/>
      <c r="E72" s="181"/>
      <c r="F72" s="679"/>
      <c r="G72" s="664"/>
      <c r="H72" s="652"/>
    </row>
    <row r="73" spans="1:8" x14ac:dyDescent="0.3">
      <c r="A73" s="252"/>
      <c r="B73" s="249"/>
      <c r="C73" s="213"/>
      <c r="D73" s="415"/>
      <c r="E73" s="181"/>
      <c r="F73" s="679"/>
      <c r="G73" s="664"/>
      <c r="H73" s="652"/>
    </row>
    <row r="74" spans="1:8" x14ac:dyDescent="0.3">
      <c r="A74" s="252" t="s">
        <v>616</v>
      </c>
      <c r="B74" s="249"/>
      <c r="C74" s="355" t="s">
        <v>617</v>
      </c>
      <c r="D74" s="288" t="s">
        <v>385</v>
      </c>
      <c r="E74" s="181">
        <v>105</v>
      </c>
      <c r="F74" s="679"/>
      <c r="G74" s="681"/>
      <c r="H74" s="652"/>
    </row>
    <row r="75" spans="1:8" x14ac:dyDescent="0.3">
      <c r="A75" s="252"/>
      <c r="B75" s="249"/>
      <c r="C75" s="355"/>
      <c r="D75" s="385"/>
      <c r="E75" s="181"/>
      <c r="F75" s="679"/>
      <c r="G75" s="681"/>
      <c r="H75" s="652"/>
    </row>
    <row r="76" spans="1:8" x14ac:dyDescent="0.3">
      <c r="A76" s="277"/>
      <c r="B76" s="417">
        <v>62.02</v>
      </c>
      <c r="C76" s="418" t="s">
        <v>614</v>
      </c>
      <c r="D76" s="419"/>
      <c r="E76" s="420"/>
      <c r="F76" s="682"/>
      <c r="G76" s="683"/>
      <c r="H76" s="652"/>
    </row>
    <row r="77" spans="1:8" x14ac:dyDescent="0.3">
      <c r="A77" s="252"/>
      <c r="B77" s="249"/>
      <c r="C77" s="213"/>
      <c r="D77" s="415"/>
      <c r="E77" s="181"/>
      <c r="F77" s="679"/>
      <c r="G77" s="664"/>
      <c r="H77" s="652"/>
    </row>
    <row r="78" spans="1:8" x14ac:dyDescent="0.3">
      <c r="A78" s="252" t="s">
        <v>619</v>
      </c>
      <c r="B78" s="423"/>
      <c r="C78" s="213" t="s">
        <v>618</v>
      </c>
      <c r="D78" s="415"/>
      <c r="E78" s="181"/>
      <c r="F78" s="679"/>
      <c r="G78" s="664"/>
      <c r="H78" s="652"/>
    </row>
    <row r="79" spans="1:8" x14ac:dyDescent="0.3">
      <c r="A79" s="252"/>
      <c r="B79" s="249"/>
      <c r="C79" s="213"/>
      <c r="D79" s="415"/>
      <c r="E79" s="181"/>
      <c r="F79" s="679"/>
      <c r="G79" s="664"/>
      <c r="H79" s="652"/>
    </row>
    <row r="80" spans="1:8" x14ac:dyDescent="0.3">
      <c r="A80" s="252" t="s">
        <v>622</v>
      </c>
      <c r="B80" s="249"/>
      <c r="C80" s="355" t="s">
        <v>623</v>
      </c>
      <c r="D80" s="288" t="s">
        <v>385</v>
      </c>
      <c r="E80" s="181">
        <v>170</v>
      </c>
      <c r="F80" s="679"/>
      <c r="G80" s="681"/>
      <c r="H80" s="652"/>
    </row>
    <row r="81" spans="1:16" x14ac:dyDescent="0.3">
      <c r="A81" s="252"/>
      <c r="B81" s="249"/>
      <c r="C81" s="355"/>
      <c r="D81" s="385"/>
      <c r="E81" s="181"/>
      <c r="F81" s="679"/>
      <c r="G81" s="665"/>
      <c r="H81" s="652"/>
    </row>
    <row r="82" spans="1:16" x14ac:dyDescent="0.3">
      <c r="A82" s="252" t="s">
        <v>624</v>
      </c>
      <c r="B82" s="249"/>
      <c r="C82" s="355" t="s">
        <v>625</v>
      </c>
      <c r="D82" s="288" t="s">
        <v>385</v>
      </c>
      <c r="E82" s="181">
        <v>82</v>
      </c>
      <c r="F82" s="679"/>
      <c r="G82" s="681"/>
      <c r="H82" s="652"/>
    </row>
    <row r="83" spans="1:16" x14ac:dyDescent="0.3">
      <c r="A83" s="252"/>
      <c r="B83" s="249"/>
      <c r="C83" s="355"/>
      <c r="D83" s="385"/>
      <c r="E83" s="181"/>
      <c r="F83" s="679"/>
      <c r="G83" s="665"/>
      <c r="H83" s="652"/>
    </row>
    <row r="84" spans="1:16" x14ac:dyDescent="0.3">
      <c r="A84" s="252"/>
      <c r="B84" s="418">
        <v>62.03</v>
      </c>
      <c r="C84" s="418" t="s">
        <v>626</v>
      </c>
      <c r="D84" s="415"/>
      <c r="E84" s="181"/>
      <c r="F84" s="679"/>
      <c r="G84" s="664"/>
      <c r="H84" s="652"/>
    </row>
    <row r="85" spans="1:16" x14ac:dyDescent="0.3">
      <c r="A85" s="252"/>
      <c r="B85" s="418"/>
      <c r="C85" s="418"/>
      <c r="D85" s="415"/>
      <c r="E85" s="181"/>
      <c r="F85" s="679"/>
      <c r="G85" s="664"/>
      <c r="H85" s="652"/>
    </row>
    <row r="86" spans="1:16" x14ac:dyDescent="0.3">
      <c r="A86" s="252"/>
      <c r="B86" s="418"/>
      <c r="C86" s="213" t="s">
        <v>618</v>
      </c>
      <c r="D86" s="415"/>
      <c r="E86" s="181"/>
      <c r="F86" s="679"/>
      <c r="G86" s="664"/>
      <c r="H86" s="652"/>
      <c r="N86" s="374"/>
      <c r="P86" s="374"/>
    </row>
    <row r="87" spans="1:16" x14ac:dyDescent="0.3">
      <c r="A87" s="252"/>
      <c r="B87" s="418"/>
      <c r="C87" s="213"/>
      <c r="D87" s="415"/>
      <c r="E87" s="181"/>
      <c r="F87" s="679"/>
      <c r="G87" s="664"/>
      <c r="H87" s="652"/>
    </row>
    <row r="88" spans="1:16" x14ac:dyDescent="0.3">
      <c r="A88" s="252" t="s">
        <v>627</v>
      </c>
      <c r="B88" s="249"/>
      <c r="C88" s="355" t="s">
        <v>628</v>
      </c>
      <c r="D88" s="288" t="s">
        <v>385</v>
      </c>
      <c r="E88" s="181">
        <f>1050+560</f>
        <v>1610</v>
      </c>
      <c r="F88" s="679"/>
      <c r="G88" s="681"/>
      <c r="H88" s="652"/>
    </row>
    <row r="89" spans="1:16" x14ac:dyDescent="0.3">
      <c r="A89" s="252"/>
      <c r="B89" s="249"/>
      <c r="C89" s="355"/>
      <c r="D89" s="385"/>
      <c r="E89" s="181"/>
      <c r="F89" s="679"/>
      <c r="G89" s="664"/>
      <c r="H89" s="652"/>
    </row>
    <row r="90" spans="1:16" x14ac:dyDescent="0.3">
      <c r="A90" s="252"/>
      <c r="B90" s="424">
        <v>62.05</v>
      </c>
      <c r="C90" s="251" t="s">
        <v>629</v>
      </c>
      <c r="D90" s="288"/>
      <c r="E90" s="181"/>
      <c r="F90" s="679"/>
      <c r="G90" s="664"/>
      <c r="H90" s="652"/>
    </row>
    <row r="91" spans="1:16" x14ac:dyDescent="0.3">
      <c r="A91" s="252"/>
      <c r="B91" s="249"/>
      <c r="C91" s="213"/>
      <c r="D91" s="415"/>
      <c r="E91" s="181"/>
      <c r="F91" s="679"/>
      <c r="G91" s="664"/>
      <c r="H91" s="652"/>
    </row>
    <row r="92" spans="1:16" x14ac:dyDescent="0.3">
      <c r="A92" s="252" t="s">
        <v>630</v>
      </c>
      <c r="B92" s="249"/>
      <c r="C92" s="213" t="s">
        <v>631</v>
      </c>
      <c r="D92" s="415"/>
      <c r="E92" s="181"/>
      <c r="F92" s="679"/>
      <c r="G92" s="665"/>
      <c r="H92" s="652"/>
    </row>
    <row r="93" spans="1:16" x14ac:dyDescent="0.3">
      <c r="A93" s="252"/>
      <c r="B93" s="249"/>
      <c r="C93" s="213"/>
      <c r="D93" s="415"/>
      <c r="E93" s="181"/>
      <c r="F93" s="679"/>
      <c r="G93" s="665"/>
      <c r="H93" s="652"/>
    </row>
    <row r="94" spans="1:16" x14ac:dyDescent="0.3">
      <c r="A94" s="252"/>
      <c r="B94" s="249"/>
      <c r="C94" s="425" t="s">
        <v>632</v>
      </c>
      <c r="D94" s="415" t="s">
        <v>416</v>
      </c>
      <c r="E94" s="181">
        <v>2</v>
      </c>
      <c r="F94" s="679"/>
      <c r="G94" s="681"/>
      <c r="H94" s="652"/>
    </row>
    <row r="95" spans="1:16" x14ac:dyDescent="0.3">
      <c r="A95" s="252"/>
      <c r="B95" s="249"/>
      <c r="C95" s="425"/>
      <c r="D95" s="415"/>
      <c r="E95" s="181"/>
      <c r="F95" s="679"/>
      <c r="G95" s="665"/>
      <c r="H95" s="652"/>
    </row>
    <row r="96" spans="1:16" x14ac:dyDescent="0.3">
      <c r="A96" s="252" t="s">
        <v>634</v>
      </c>
      <c r="B96" s="417">
        <v>62.06</v>
      </c>
      <c r="C96" s="251" t="s">
        <v>635</v>
      </c>
      <c r="D96" s="415"/>
      <c r="E96" s="181"/>
      <c r="F96" s="679"/>
      <c r="G96" s="665"/>
      <c r="H96" s="652"/>
    </row>
    <row r="97" spans="1:8" x14ac:dyDescent="0.3">
      <c r="A97" s="252"/>
      <c r="B97" s="249"/>
      <c r="C97" s="425"/>
      <c r="D97" s="415"/>
      <c r="E97" s="181"/>
      <c r="F97" s="679"/>
      <c r="G97" s="665"/>
      <c r="H97" s="652"/>
    </row>
    <row r="98" spans="1:8" x14ac:dyDescent="0.3">
      <c r="A98" s="252"/>
      <c r="B98" s="249"/>
      <c r="C98" s="425" t="s">
        <v>636</v>
      </c>
      <c r="D98" s="288" t="s">
        <v>385</v>
      </c>
      <c r="E98" s="181">
        <v>60</v>
      </c>
      <c r="F98" s="679"/>
      <c r="G98" s="681"/>
      <c r="H98" s="652"/>
    </row>
    <row r="99" spans="1:8" x14ac:dyDescent="0.3">
      <c r="A99" s="252"/>
      <c r="B99" s="249"/>
      <c r="C99" s="213"/>
      <c r="D99" s="415"/>
      <c r="E99" s="181"/>
      <c r="F99" s="679"/>
      <c r="G99" s="664"/>
      <c r="H99" s="652"/>
    </row>
    <row r="100" spans="1:8" x14ac:dyDescent="0.3">
      <c r="A100" s="252"/>
      <c r="B100" s="423" t="s">
        <v>637</v>
      </c>
      <c r="C100" s="213" t="s">
        <v>638</v>
      </c>
      <c r="D100" s="415"/>
      <c r="E100" s="181"/>
      <c r="F100" s="684"/>
      <c r="G100" s="685"/>
      <c r="H100" s="652"/>
    </row>
    <row r="101" spans="1:8" x14ac:dyDescent="0.3">
      <c r="A101" s="252"/>
      <c r="B101" s="249"/>
      <c r="C101" s="213"/>
      <c r="D101" s="415"/>
      <c r="E101" s="181"/>
      <c r="F101" s="684"/>
      <c r="G101" s="685"/>
      <c r="H101" s="652"/>
    </row>
    <row r="102" spans="1:8" x14ac:dyDescent="0.3">
      <c r="A102" s="252" t="s">
        <v>639</v>
      </c>
      <c r="B102" s="423"/>
      <c r="C102" s="213" t="s">
        <v>640</v>
      </c>
      <c r="D102" s="415"/>
      <c r="E102" s="181"/>
      <c r="F102" s="684"/>
      <c r="G102" s="685"/>
      <c r="H102" s="652"/>
    </row>
    <row r="103" spans="1:8" x14ac:dyDescent="0.3">
      <c r="A103" s="252"/>
      <c r="B103" s="249"/>
      <c r="C103" s="213"/>
      <c r="D103" s="415"/>
      <c r="E103" s="181"/>
      <c r="F103" s="684"/>
      <c r="G103" s="685"/>
      <c r="H103" s="652"/>
    </row>
    <row r="104" spans="1:8" x14ac:dyDescent="0.3">
      <c r="A104" s="252"/>
      <c r="B104" s="249"/>
      <c r="C104" s="355" t="s">
        <v>641</v>
      </c>
      <c r="D104" s="385" t="s">
        <v>385</v>
      </c>
      <c r="E104" s="181">
        <v>356</v>
      </c>
      <c r="F104" s="684"/>
      <c r="G104" s="681"/>
      <c r="H104" s="652"/>
    </row>
    <row r="105" spans="1:8" x14ac:dyDescent="0.3">
      <c r="A105" s="252"/>
      <c r="B105" s="249"/>
      <c r="C105" s="213"/>
      <c r="D105" s="415"/>
      <c r="E105" s="181"/>
      <c r="F105" s="684"/>
      <c r="G105" s="665"/>
      <c r="H105" s="652"/>
    </row>
    <row r="106" spans="1:8" x14ac:dyDescent="0.3">
      <c r="A106" s="252"/>
      <c r="B106" s="249"/>
      <c r="C106" s="355" t="s">
        <v>642</v>
      </c>
      <c r="D106" s="385" t="s">
        <v>385</v>
      </c>
      <c r="E106" s="181">
        <v>170</v>
      </c>
      <c r="F106" s="684"/>
      <c r="G106" s="681"/>
      <c r="H106" s="652"/>
    </row>
    <row r="107" spans="1:8" x14ac:dyDescent="0.3">
      <c r="A107" s="252"/>
      <c r="B107" s="249"/>
      <c r="C107" s="213"/>
      <c r="D107" s="415"/>
      <c r="E107" s="181"/>
      <c r="F107" s="684"/>
      <c r="G107" s="685"/>
      <c r="H107" s="652"/>
    </row>
    <row r="108" spans="1:8" x14ac:dyDescent="0.3">
      <c r="A108" s="252"/>
      <c r="B108" s="249"/>
      <c r="C108" s="213" t="s">
        <v>643</v>
      </c>
      <c r="D108" s="415"/>
      <c r="E108" s="181"/>
      <c r="F108" s="684"/>
      <c r="G108" s="685"/>
      <c r="H108" s="652"/>
    </row>
    <row r="109" spans="1:8" x14ac:dyDescent="0.3">
      <c r="A109" s="252"/>
      <c r="B109" s="249"/>
      <c r="C109" s="355"/>
      <c r="D109" s="415"/>
      <c r="E109" s="181"/>
      <c r="F109" s="684"/>
      <c r="G109" s="685"/>
      <c r="H109" s="652"/>
    </row>
    <row r="110" spans="1:8" x14ac:dyDescent="0.3">
      <c r="A110" s="252"/>
      <c r="B110" s="249"/>
      <c r="C110" s="355" t="s">
        <v>644</v>
      </c>
      <c r="D110" s="385" t="s">
        <v>385</v>
      </c>
      <c r="E110" s="181">
        <v>55</v>
      </c>
      <c r="F110" s="684"/>
      <c r="G110" s="681"/>
      <c r="H110" s="652"/>
    </row>
    <row r="111" spans="1:8" x14ac:dyDescent="0.3">
      <c r="A111" s="16"/>
      <c r="B111" s="40"/>
      <c r="C111" s="17"/>
      <c r="D111" s="23"/>
      <c r="E111" s="18"/>
      <c r="F111" s="679"/>
      <c r="G111" s="664"/>
      <c r="H111" s="652"/>
    </row>
    <row r="112" spans="1:8" x14ac:dyDescent="0.3">
      <c r="A112" s="16"/>
      <c r="B112" s="40"/>
      <c r="C112" s="686"/>
      <c r="D112" s="23"/>
      <c r="E112" s="18"/>
      <c r="F112" s="679"/>
      <c r="G112" s="685"/>
      <c r="H112" s="652"/>
    </row>
    <row r="113" spans="1:8" x14ac:dyDescent="0.3">
      <c r="A113" s="16"/>
      <c r="B113" s="40"/>
      <c r="C113" s="686"/>
      <c r="D113" s="23"/>
      <c r="E113" s="18"/>
      <c r="F113" s="679"/>
      <c r="G113" s="685"/>
      <c r="H113" s="652"/>
    </row>
    <row r="114" spans="1:8" x14ac:dyDescent="0.3">
      <c r="A114" s="16"/>
      <c r="B114" s="40"/>
      <c r="C114" s="17"/>
      <c r="D114" s="23"/>
      <c r="E114" s="18"/>
      <c r="F114" s="679"/>
      <c r="G114" s="685"/>
      <c r="H114" s="652"/>
    </row>
    <row r="115" spans="1:8" x14ac:dyDescent="0.3">
      <c r="A115" s="16"/>
      <c r="B115" s="40"/>
      <c r="C115" s="686"/>
      <c r="D115" s="23"/>
      <c r="E115" s="18"/>
      <c r="F115" s="679"/>
      <c r="G115" s="685"/>
      <c r="H115" s="652"/>
    </row>
    <row r="116" spans="1:8" x14ac:dyDescent="0.3">
      <c r="A116" s="16"/>
      <c r="B116" s="40"/>
      <c r="C116" s="686"/>
      <c r="D116" s="23"/>
      <c r="E116" s="18"/>
      <c r="F116" s="679"/>
      <c r="G116" s="685"/>
      <c r="H116" s="652"/>
    </row>
    <row r="117" spans="1:8" x14ac:dyDescent="0.3">
      <c r="A117" s="16"/>
      <c r="B117" s="40"/>
      <c r="C117" s="687"/>
      <c r="D117" s="23"/>
      <c r="E117" s="18"/>
      <c r="F117" s="679"/>
      <c r="G117" s="685"/>
      <c r="H117" s="652"/>
    </row>
    <row r="118" spans="1:8" x14ac:dyDescent="0.3">
      <c r="A118" s="16"/>
      <c r="B118" s="40"/>
      <c r="C118" s="686"/>
      <c r="D118" s="23"/>
      <c r="E118" s="18"/>
      <c r="F118" s="679"/>
      <c r="G118" s="685"/>
      <c r="H118" s="652"/>
    </row>
    <row r="119" spans="1:8" x14ac:dyDescent="0.3">
      <c r="A119" s="16"/>
      <c r="B119" s="40"/>
      <c r="C119" s="686"/>
      <c r="D119" s="23"/>
      <c r="E119" s="18"/>
      <c r="F119" s="679"/>
      <c r="G119" s="685"/>
      <c r="H119" s="652"/>
    </row>
    <row r="120" spans="1:8" x14ac:dyDescent="0.3">
      <c r="A120" s="16"/>
      <c r="B120" s="40"/>
      <c r="C120" s="17"/>
      <c r="D120" s="23"/>
      <c r="E120" s="18"/>
      <c r="F120" s="679"/>
      <c r="G120" s="685"/>
      <c r="H120" s="652"/>
    </row>
    <row r="121" spans="1:8" x14ac:dyDescent="0.3">
      <c r="A121" s="16"/>
      <c r="B121" s="40"/>
      <c r="C121" s="686"/>
      <c r="D121" s="23"/>
      <c r="E121" s="18"/>
      <c r="F121" s="679"/>
      <c r="G121" s="685"/>
      <c r="H121" s="652"/>
    </row>
    <row r="122" spans="1:8" x14ac:dyDescent="0.3">
      <c r="A122" s="16"/>
      <c r="B122" s="40"/>
      <c r="C122" s="686"/>
      <c r="D122" s="23"/>
      <c r="E122" s="18"/>
      <c r="F122" s="679"/>
      <c r="G122" s="685"/>
      <c r="H122" s="652"/>
    </row>
    <row r="123" spans="1:8" x14ac:dyDescent="0.3">
      <c r="A123" s="688" t="s">
        <v>645</v>
      </c>
      <c r="B123" s="689"/>
      <c r="C123" s="690"/>
      <c r="D123" s="690"/>
      <c r="E123" s="691"/>
      <c r="F123" s="690"/>
      <c r="G123" s="692"/>
      <c r="H123" s="652"/>
    </row>
    <row r="124" spans="1:8" x14ac:dyDescent="0.3">
      <c r="A124" s="671"/>
      <c r="B124" s="693"/>
      <c r="C124" s="672"/>
      <c r="D124" s="673"/>
      <c r="E124" s="673"/>
      <c r="F124" s="674"/>
    </row>
    <row r="125" spans="1:8" x14ac:dyDescent="0.3">
      <c r="A125" s="408"/>
      <c r="B125" s="375"/>
      <c r="C125" s="147"/>
      <c r="D125" s="147"/>
      <c r="E125" s="147"/>
      <c r="F125" s="147"/>
      <c r="G125" s="330" t="str">
        <f>G1</f>
        <v>CONTRACT NUMBER: JW14455</v>
      </c>
    </row>
    <row r="126" spans="1:8" x14ac:dyDescent="0.3">
      <c r="A126" s="408"/>
      <c r="B126" s="376"/>
      <c r="C126" s="330"/>
      <c r="D126" s="330"/>
      <c r="E126" s="330"/>
      <c r="F126" s="330"/>
      <c r="G126" s="330" t="str">
        <f>G2</f>
        <v>DIEPSLOOT SEWAGE AQUEDUCT:  BILL No 2 (BRIDGE 2)</v>
      </c>
    </row>
    <row r="127" spans="1:8" x14ac:dyDescent="0.3">
      <c r="B127" s="376"/>
      <c r="C127" s="331"/>
      <c r="D127" s="331"/>
      <c r="E127" s="331"/>
      <c r="F127" s="331"/>
      <c r="G127" s="331" t="str">
        <f>G3</f>
        <v xml:space="preserve"> SECTION 7: DIVERSION BRIDGE</v>
      </c>
    </row>
    <row r="128" spans="1:8" x14ac:dyDescent="0.3">
      <c r="A128" s="149" t="s">
        <v>24</v>
      </c>
      <c r="B128" s="149" t="s">
        <v>0</v>
      </c>
      <c r="C128" s="149" t="s">
        <v>9</v>
      </c>
      <c r="D128" s="150" t="s">
        <v>1</v>
      </c>
      <c r="E128" s="151" t="s">
        <v>2</v>
      </c>
      <c r="F128" s="152" t="s">
        <v>25</v>
      </c>
      <c r="G128" s="153" t="s">
        <v>183</v>
      </c>
      <c r="H128" s="1007"/>
    </row>
    <row r="129" spans="1:8" x14ac:dyDescent="0.3">
      <c r="A129" s="154" t="s">
        <v>3</v>
      </c>
      <c r="B129" s="154" t="s">
        <v>184</v>
      </c>
      <c r="C129" s="154"/>
      <c r="D129" s="155"/>
      <c r="E129" s="156"/>
      <c r="F129" s="157"/>
      <c r="G129" s="158"/>
      <c r="H129" s="1008"/>
    </row>
    <row r="130" spans="1:8" x14ac:dyDescent="0.3">
      <c r="A130" s="694" t="s">
        <v>35</v>
      </c>
      <c r="C130" s="695"/>
      <c r="D130" s="696"/>
      <c r="E130" s="697"/>
      <c r="F130" s="698"/>
      <c r="G130" s="429"/>
      <c r="H130" s="652"/>
    </row>
    <row r="131" spans="1:8" x14ac:dyDescent="0.3">
      <c r="A131" s="540"/>
      <c r="B131" s="151"/>
      <c r="C131" s="699"/>
      <c r="D131" s="700"/>
      <c r="E131" s="333"/>
      <c r="F131" s="701"/>
      <c r="G131" s="685"/>
      <c r="H131" s="652"/>
    </row>
    <row r="132" spans="1:8" x14ac:dyDescent="0.3">
      <c r="A132" s="277">
        <v>7.3</v>
      </c>
      <c r="B132" s="417">
        <v>63.01</v>
      </c>
      <c r="C132" s="418" t="s">
        <v>646</v>
      </c>
      <c r="D132" s="288"/>
      <c r="E132" s="420"/>
      <c r="F132" s="682"/>
      <c r="G132" s="683"/>
      <c r="H132" s="652"/>
    </row>
    <row r="133" spans="1:8" x14ac:dyDescent="0.3">
      <c r="A133" s="277"/>
      <c r="B133" s="417"/>
      <c r="C133" s="418"/>
      <c r="D133" s="385"/>
      <c r="E133" s="420"/>
      <c r="F133" s="682"/>
      <c r="G133" s="683"/>
      <c r="H133" s="652"/>
    </row>
    <row r="134" spans="1:8" x14ac:dyDescent="0.3">
      <c r="A134" s="252" t="s">
        <v>647</v>
      </c>
      <c r="B134" s="417"/>
      <c r="C134" s="355" t="s">
        <v>617</v>
      </c>
      <c r="D134" s="385"/>
      <c r="E134" s="420"/>
      <c r="F134" s="682"/>
      <c r="G134" s="683"/>
      <c r="H134" s="652"/>
    </row>
    <row r="135" spans="1:8" x14ac:dyDescent="0.3">
      <c r="A135" s="252"/>
      <c r="B135" s="249"/>
      <c r="C135" s="213"/>
      <c r="D135" s="415"/>
      <c r="E135" s="181"/>
      <c r="F135" s="679"/>
      <c r="G135" s="664"/>
      <c r="H135" s="652"/>
    </row>
    <row r="136" spans="1:8" x14ac:dyDescent="0.3">
      <c r="A136" s="252"/>
      <c r="B136" s="249"/>
      <c r="C136" s="427" t="s">
        <v>648</v>
      </c>
      <c r="D136" s="415" t="s">
        <v>649</v>
      </c>
      <c r="E136" s="181">
        <v>0.28000000000000003</v>
      </c>
      <c r="F136" s="679"/>
      <c r="G136" s="681"/>
      <c r="H136" s="652"/>
    </row>
    <row r="137" spans="1:8" x14ac:dyDescent="0.3">
      <c r="A137" s="277"/>
      <c r="B137" s="417"/>
      <c r="C137" s="418"/>
      <c r="D137" s="385"/>
      <c r="E137" s="420"/>
      <c r="F137" s="682"/>
      <c r="G137" s="683"/>
      <c r="H137" s="652"/>
    </row>
    <row r="138" spans="1:8" x14ac:dyDescent="0.3">
      <c r="A138" s="252" t="s">
        <v>652</v>
      </c>
      <c r="B138" s="249"/>
      <c r="C138" s="355" t="s">
        <v>653</v>
      </c>
      <c r="D138" s="415"/>
      <c r="E138" s="181"/>
      <c r="F138" s="679"/>
      <c r="G138" s="685"/>
      <c r="H138" s="652"/>
    </row>
    <row r="139" spans="1:8" x14ac:dyDescent="0.3">
      <c r="A139" s="252"/>
      <c r="B139" s="249"/>
      <c r="C139" s="427"/>
      <c r="D139" s="415"/>
      <c r="E139" s="181"/>
      <c r="F139" s="679"/>
      <c r="G139" s="685"/>
      <c r="H139" s="652"/>
    </row>
    <row r="140" spans="1:8" x14ac:dyDescent="0.3">
      <c r="A140" s="252"/>
      <c r="B140" s="249"/>
      <c r="C140" s="427" t="s">
        <v>654</v>
      </c>
      <c r="D140" s="415" t="s">
        <v>649</v>
      </c>
      <c r="E140" s="181">
        <v>0.54</v>
      </c>
      <c r="F140" s="679"/>
      <c r="G140" s="681"/>
      <c r="H140" s="652"/>
    </row>
    <row r="141" spans="1:8" x14ac:dyDescent="0.3">
      <c r="A141" s="252"/>
      <c r="B141" s="249"/>
      <c r="C141" s="213"/>
      <c r="D141" s="415"/>
      <c r="E141" s="256"/>
      <c r="F141" s="679"/>
      <c r="G141" s="685"/>
      <c r="H141" s="652"/>
    </row>
    <row r="142" spans="1:8" x14ac:dyDescent="0.3">
      <c r="A142" s="252"/>
      <c r="B142" s="249"/>
      <c r="C142" s="427" t="s">
        <v>648</v>
      </c>
      <c r="D142" s="415" t="s">
        <v>649</v>
      </c>
      <c r="E142" s="181">
        <v>14</v>
      </c>
      <c r="F142" s="679"/>
      <c r="G142" s="681"/>
      <c r="H142" s="652"/>
    </row>
    <row r="143" spans="1:8" x14ac:dyDescent="0.3">
      <c r="A143" s="252"/>
      <c r="B143" s="249"/>
      <c r="C143" s="427"/>
      <c r="D143" s="415"/>
      <c r="E143" s="256"/>
      <c r="F143" s="679"/>
      <c r="G143" s="685"/>
      <c r="H143" s="652"/>
    </row>
    <row r="144" spans="1:8" x14ac:dyDescent="0.3">
      <c r="A144" s="252" t="s">
        <v>655</v>
      </c>
      <c r="B144" s="249"/>
      <c r="C144" s="355" t="s">
        <v>656</v>
      </c>
      <c r="D144" s="415"/>
      <c r="E144" s="256"/>
      <c r="F144" s="679"/>
      <c r="G144" s="685"/>
      <c r="H144" s="652"/>
    </row>
    <row r="145" spans="1:8" x14ac:dyDescent="0.3">
      <c r="A145" s="252"/>
      <c r="B145" s="249"/>
      <c r="C145" s="427"/>
      <c r="D145" s="415"/>
      <c r="E145" s="256"/>
      <c r="F145" s="679"/>
      <c r="G145" s="685"/>
      <c r="H145" s="652"/>
    </row>
    <row r="146" spans="1:8" x14ac:dyDescent="0.3">
      <c r="A146" s="252"/>
      <c r="B146" s="249"/>
      <c r="C146" s="427" t="s">
        <v>654</v>
      </c>
      <c r="D146" s="415" t="s">
        <v>649</v>
      </c>
      <c r="E146" s="181">
        <v>0.5</v>
      </c>
      <c r="F146" s="679"/>
      <c r="G146" s="681"/>
      <c r="H146" s="652"/>
    </row>
    <row r="147" spans="1:8" x14ac:dyDescent="0.3">
      <c r="A147" s="252"/>
      <c r="B147" s="249"/>
      <c r="C147" s="213"/>
      <c r="D147" s="415"/>
      <c r="E147" s="256"/>
      <c r="F147" s="679"/>
      <c r="G147" s="685"/>
      <c r="H147" s="652"/>
    </row>
    <row r="148" spans="1:8" x14ac:dyDescent="0.3">
      <c r="A148" s="252"/>
      <c r="B148" s="249"/>
      <c r="C148" s="427" t="s">
        <v>648</v>
      </c>
      <c r="D148" s="415" t="s">
        <v>649</v>
      </c>
      <c r="E148" s="181">
        <v>37.049999999999997</v>
      </c>
      <c r="F148" s="679"/>
      <c r="G148" s="681"/>
      <c r="H148" s="652"/>
    </row>
    <row r="149" spans="1:8" x14ac:dyDescent="0.3">
      <c r="A149" s="260"/>
      <c r="B149" s="249"/>
      <c r="C149" s="213"/>
      <c r="D149" s="415"/>
      <c r="E149" s="181"/>
      <c r="F149" s="679"/>
      <c r="G149" s="685"/>
      <c r="H149" s="652"/>
    </row>
    <row r="150" spans="1:8" x14ac:dyDescent="0.3">
      <c r="A150" s="211">
        <v>7.4</v>
      </c>
      <c r="B150" s="437">
        <v>64</v>
      </c>
      <c r="C150" s="418" t="s">
        <v>657</v>
      </c>
      <c r="D150" s="419"/>
      <c r="E150" s="420"/>
      <c r="F150" s="682"/>
      <c r="G150" s="685"/>
      <c r="H150" s="652"/>
    </row>
    <row r="151" spans="1:8" x14ac:dyDescent="0.3">
      <c r="A151" s="260"/>
      <c r="B151" s="249"/>
      <c r="C151" s="213"/>
      <c r="D151" s="415"/>
      <c r="E151" s="181"/>
      <c r="F151" s="679"/>
      <c r="G151" s="685"/>
      <c r="H151" s="652"/>
    </row>
    <row r="152" spans="1:8" x14ac:dyDescent="0.3">
      <c r="A152" s="260"/>
      <c r="B152" s="417">
        <v>64.010000000000005</v>
      </c>
      <c r="C152" s="418" t="s">
        <v>658</v>
      </c>
      <c r="D152" s="415"/>
      <c r="E152" s="181"/>
      <c r="F152" s="679"/>
      <c r="G152" s="685"/>
      <c r="H152" s="652"/>
    </row>
    <row r="153" spans="1:8" x14ac:dyDescent="0.3">
      <c r="A153" s="260"/>
      <c r="B153" s="249"/>
      <c r="C153" s="213"/>
      <c r="D153" s="415"/>
      <c r="E153" s="181"/>
      <c r="F153" s="679"/>
      <c r="G153" s="685"/>
      <c r="H153" s="652"/>
    </row>
    <row r="154" spans="1:8" x14ac:dyDescent="0.3">
      <c r="A154" s="260"/>
      <c r="B154" s="249"/>
      <c r="C154" s="336" t="s">
        <v>659</v>
      </c>
      <c r="D154" s="415"/>
      <c r="E154" s="181"/>
      <c r="F154" s="679"/>
      <c r="G154" s="685"/>
      <c r="H154" s="652"/>
    </row>
    <row r="155" spans="1:8" x14ac:dyDescent="0.3">
      <c r="A155" s="260"/>
      <c r="B155" s="249"/>
      <c r="C155" s="213"/>
      <c r="D155" s="415"/>
      <c r="E155" s="181"/>
      <c r="F155" s="679"/>
      <c r="G155" s="685"/>
      <c r="H155" s="652"/>
    </row>
    <row r="156" spans="1:8" x14ac:dyDescent="0.3">
      <c r="A156" s="260" t="s">
        <v>660</v>
      </c>
      <c r="B156" s="249"/>
      <c r="C156" s="355" t="s">
        <v>661</v>
      </c>
      <c r="D156" s="393" t="s">
        <v>266</v>
      </c>
      <c r="E156" s="181">
        <v>10</v>
      </c>
      <c r="F156" s="679"/>
      <c r="G156" s="681"/>
      <c r="H156" s="652"/>
    </row>
    <row r="157" spans="1:8" x14ac:dyDescent="0.3">
      <c r="A157" s="260"/>
      <c r="B157" s="249"/>
      <c r="C157" s="355"/>
      <c r="D157" s="393"/>
      <c r="E157" s="181"/>
      <c r="F157" s="679"/>
      <c r="G157" s="681"/>
      <c r="H157" s="652"/>
    </row>
    <row r="158" spans="1:8" x14ac:dyDescent="0.3">
      <c r="A158" s="260" t="s">
        <v>662</v>
      </c>
      <c r="B158" s="249"/>
      <c r="C158" s="355" t="s">
        <v>663</v>
      </c>
      <c r="D158" s="393" t="s">
        <v>266</v>
      </c>
      <c r="E158" s="181">
        <v>70</v>
      </c>
      <c r="F158" s="679"/>
      <c r="G158" s="681"/>
      <c r="H158" s="652"/>
    </row>
    <row r="159" spans="1:8" x14ac:dyDescent="0.3">
      <c r="A159" s="260"/>
      <c r="B159" s="249"/>
      <c r="C159" s="355"/>
      <c r="D159" s="415"/>
      <c r="E159" s="181"/>
      <c r="F159" s="679"/>
      <c r="G159" s="685"/>
      <c r="H159" s="652"/>
    </row>
    <row r="160" spans="1:8" x14ac:dyDescent="0.3">
      <c r="A160" s="260" t="s">
        <v>664</v>
      </c>
      <c r="B160" s="249"/>
      <c r="C160" s="438" t="s">
        <v>665</v>
      </c>
      <c r="D160" s="393" t="s">
        <v>266</v>
      </c>
      <c r="E160" s="181">
        <v>144</v>
      </c>
      <c r="F160" s="679"/>
      <c r="G160" s="681"/>
      <c r="H160" s="652"/>
    </row>
    <row r="161" spans="1:8" x14ac:dyDescent="0.3">
      <c r="A161" s="260"/>
      <c r="B161" s="249"/>
      <c r="C161" s="213"/>
      <c r="D161" s="415"/>
      <c r="E161" s="181"/>
      <c r="F161" s="679"/>
      <c r="G161" s="685"/>
      <c r="H161" s="652"/>
    </row>
    <row r="162" spans="1:8" x14ac:dyDescent="0.3">
      <c r="A162" s="252" t="s">
        <v>668</v>
      </c>
      <c r="B162" s="249"/>
      <c r="C162" s="355" t="s">
        <v>669</v>
      </c>
      <c r="D162" s="393" t="s">
        <v>266</v>
      </c>
      <c r="E162" s="181">
        <v>400</v>
      </c>
      <c r="F162" s="679"/>
      <c r="G162" s="681"/>
      <c r="H162" s="652"/>
    </row>
    <row r="163" spans="1:8" x14ac:dyDescent="0.3">
      <c r="A163" s="260"/>
      <c r="B163" s="249"/>
      <c r="C163" s="213"/>
      <c r="D163" s="415"/>
      <c r="E163" s="181"/>
      <c r="F163" s="684"/>
      <c r="G163" s="685"/>
      <c r="H163" s="652"/>
    </row>
    <row r="164" spans="1:8" x14ac:dyDescent="0.3">
      <c r="A164" s="260"/>
      <c r="B164" s="417">
        <v>64.02</v>
      </c>
      <c r="C164" s="418" t="s">
        <v>670</v>
      </c>
      <c r="D164" s="393"/>
      <c r="E164" s="181"/>
      <c r="F164" s="684"/>
      <c r="G164" s="665"/>
      <c r="H164" s="652"/>
    </row>
    <row r="165" spans="1:8" x14ac:dyDescent="0.3">
      <c r="A165" s="252"/>
      <c r="B165" s="249"/>
      <c r="C165" s="213"/>
      <c r="D165" s="415"/>
      <c r="E165" s="181"/>
      <c r="F165" s="684"/>
      <c r="G165" s="685"/>
      <c r="H165" s="652"/>
    </row>
    <row r="166" spans="1:8" ht="31.2" customHeight="1" x14ac:dyDescent="0.3">
      <c r="A166" s="252" t="s">
        <v>671</v>
      </c>
      <c r="B166" s="423"/>
      <c r="C166" s="336" t="s">
        <v>1111</v>
      </c>
      <c r="D166" s="393" t="s">
        <v>252</v>
      </c>
      <c r="E166" s="181">
        <v>20</v>
      </c>
      <c r="F166" s="684"/>
      <c r="G166" s="681"/>
      <c r="H166" s="652"/>
    </row>
    <row r="167" spans="1:8" x14ac:dyDescent="0.3">
      <c r="A167" s="252"/>
      <c r="B167" s="249"/>
      <c r="C167" s="213"/>
      <c r="D167" s="415"/>
      <c r="E167" s="181"/>
      <c r="F167" s="684"/>
      <c r="G167" s="685"/>
      <c r="H167" s="652"/>
    </row>
    <row r="168" spans="1:8" ht="41.4" x14ac:dyDescent="0.3">
      <c r="A168" s="260"/>
      <c r="B168" s="249"/>
      <c r="C168" s="365" t="s">
        <v>1112</v>
      </c>
      <c r="D168" s="702" t="s">
        <v>252</v>
      </c>
      <c r="E168" s="440">
        <v>22</v>
      </c>
      <c r="F168" s="684"/>
      <c r="G168" s="681"/>
      <c r="H168" s="652"/>
    </row>
    <row r="169" spans="1:8" x14ac:dyDescent="0.3">
      <c r="A169" s="16"/>
      <c r="B169" s="40"/>
      <c r="C169" s="17"/>
      <c r="D169" s="23"/>
      <c r="E169" s="18"/>
      <c r="F169" s="684"/>
      <c r="G169" s="685"/>
      <c r="H169" s="652"/>
    </row>
    <row r="170" spans="1:8" x14ac:dyDescent="0.3">
      <c r="A170" s="659"/>
      <c r="B170" s="40"/>
      <c r="C170" s="703"/>
      <c r="D170" s="704"/>
      <c r="E170" s="704"/>
      <c r="F170" s="684"/>
      <c r="G170" s="685"/>
      <c r="H170" s="652"/>
    </row>
    <row r="171" spans="1:8" x14ac:dyDescent="0.3">
      <c r="A171" s="463" t="s">
        <v>611</v>
      </c>
      <c r="B171" s="669"/>
      <c r="C171" s="669"/>
      <c r="D171" s="669"/>
      <c r="E171" s="669"/>
      <c r="F171" s="705"/>
      <c r="G171" s="706"/>
      <c r="H171" s="652"/>
    </row>
    <row r="172" spans="1:8" x14ac:dyDescent="0.3">
      <c r="A172" s="707"/>
      <c r="B172" s="708"/>
      <c r="C172" s="707"/>
      <c r="D172" s="707"/>
      <c r="E172" s="709"/>
      <c r="F172" s="707"/>
      <c r="G172" s="710"/>
    </row>
    <row r="173" spans="1:8" x14ac:dyDescent="0.3">
      <c r="A173" s="408"/>
      <c r="B173" s="375"/>
      <c r="C173" s="147"/>
      <c r="D173" s="147"/>
      <c r="E173" s="147"/>
      <c r="F173" s="147"/>
      <c r="G173" s="330" t="str">
        <f>+G125</f>
        <v>CONTRACT NUMBER: JW14455</v>
      </c>
    </row>
    <row r="174" spans="1:8" x14ac:dyDescent="0.3">
      <c r="A174" s="408"/>
      <c r="B174" s="376"/>
      <c r="C174" s="330"/>
      <c r="D174" s="330"/>
      <c r="E174" s="330"/>
      <c r="F174" s="330"/>
      <c r="G174" s="330" t="str">
        <f>+G126</f>
        <v>DIEPSLOOT SEWAGE AQUEDUCT:  BILL No 2 (BRIDGE 2)</v>
      </c>
    </row>
    <row r="175" spans="1:8" x14ac:dyDescent="0.3">
      <c r="B175" s="376"/>
      <c r="C175" s="331"/>
      <c r="D175" s="331"/>
      <c r="E175" s="331"/>
      <c r="F175" s="331"/>
      <c r="G175" s="331" t="str">
        <f>+G127</f>
        <v xml:space="preserve"> SECTION 7: DIVERSION BRIDGE</v>
      </c>
    </row>
    <row r="176" spans="1:8" x14ac:dyDescent="0.3">
      <c r="A176" s="149" t="s">
        <v>24</v>
      </c>
      <c r="B176" s="149" t="s">
        <v>0</v>
      </c>
      <c r="C176" s="149" t="s">
        <v>9</v>
      </c>
      <c r="D176" s="150" t="s">
        <v>1</v>
      </c>
      <c r="E176" s="151" t="s">
        <v>2</v>
      </c>
      <c r="F176" s="152" t="s">
        <v>25</v>
      </c>
      <c r="G176" s="153" t="s">
        <v>183</v>
      </c>
      <c r="H176" s="1007"/>
    </row>
    <row r="177" spans="1:8" x14ac:dyDescent="0.3">
      <c r="A177" s="154" t="s">
        <v>3</v>
      </c>
      <c r="B177" s="154" t="s">
        <v>184</v>
      </c>
      <c r="C177" s="154"/>
      <c r="D177" s="155"/>
      <c r="E177" s="156"/>
      <c r="F177" s="157"/>
      <c r="G177" s="158"/>
      <c r="H177" s="1008"/>
    </row>
    <row r="178" spans="1:8" x14ac:dyDescent="0.3">
      <c r="A178" s="676" t="s">
        <v>296</v>
      </c>
      <c r="B178" s="677"/>
      <c r="C178" s="677"/>
      <c r="D178" s="677"/>
      <c r="E178" s="677"/>
      <c r="F178" s="678"/>
      <c r="G178" s="429"/>
      <c r="H178" s="652"/>
    </row>
    <row r="179" spans="1:8" x14ac:dyDescent="0.3">
      <c r="A179" s="659"/>
      <c r="B179" s="40"/>
      <c r="C179" s="17"/>
      <c r="D179" s="23"/>
      <c r="E179" s="18"/>
      <c r="F179" s="684"/>
      <c r="G179" s="685"/>
      <c r="H179" s="652"/>
    </row>
    <row r="180" spans="1:8" x14ac:dyDescent="0.3">
      <c r="A180" s="659"/>
      <c r="B180" s="417">
        <v>64.03</v>
      </c>
      <c r="C180" s="418" t="s">
        <v>684</v>
      </c>
      <c r="D180" s="415"/>
      <c r="E180" s="181"/>
      <c r="F180" s="426"/>
      <c r="G180" s="685"/>
      <c r="H180" s="652"/>
    </row>
    <row r="181" spans="1:8" x14ac:dyDescent="0.3">
      <c r="A181" s="659"/>
      <c r="B181" s="249"/>
      <c r="C181" s="213"/>
      <c r="D181" s="415"/>
      <c r="E181" s="181"/>
      <c r="F181" s="426"/>
      <c r="G181" s="685"/>
      <c r="H181" s="652"/>
    </row>
    <row r="182" spans="1:8" ht="30" customHeight="1" x14ac:dyDescent="0.3">
      <c r="A182" s="659"/>
      <c r="B182" s="249"/>
      <c r="C182" s="336" t="s">
        <v>1113</v>
      </c>
      <c r="D182" s="393" t="s">
        <v>252</v>
      </c>
      <c r="E182" s="181">
        <v>20</v>
      </c>
      <c r="F182" s="426"/>
      <c r="G182" s="681"/>
      <c r="H182" s="652"/>
    </row>
    <row r="183" spans="1:8" x14ac:dyDescent="0.3">
      <c r="A183" s="659"/>
      <c r="B183" s="249"/>
      <c r="C183" s="213"/>
      <c r="D183" s="415"/>
      <c r="E183" s="181"/>
      <c r="F183" s="426"/>
      <c r="G183" s="685"/>
      <c r="H183" s="652"/>
    </row>
    <row r="184" spans="1:8" ht="28.2" x14ac:dyDescent="0.3">
      <c r="A184" s="659"/>
      <c r="B184" s="249"/>
      <c r="C184" s="455" t="s">
        <v>1114</v>
      </c>
      <c r="D184" s="181" t="s">
        <v>416</v>
      </c>
      <c r="E184" s="181">
        <v>74</v>
      </c>
      <c r="F184" s="426"/>
      <c r="G184" s="681"/>
      <c r="H184" s="652"/>
    </row>
    <row r="185" spans="1:8" x14ac:dyDescent="0.3">
      <c r="A185" s="659"/>
      <c r="B185" s="249"/>
      <c r="C185" s="213"/>
      <c r="D185" s="415"/>
      <c r="E185" s="181"/>
      <c r="F185" s="426"/>
      <c r="G185" s="685"/>
      <c r="H185" s="652"/>
    </row>
    <row r="186" spans="1:8" ht="41.4" x14ac:dyDescent="0.3">
      <c r="A186" s="659"/>
      <c r="B186" s="417">
        <v>66</v>
      </c>
      <c r="C186" s="251" t="s">
        <v>689</v>
      </c>
      <c r="D186" s="385"/>
      <c r="E186" s="181"/>
      <c r="F186" s="426"/>
      <c r="G186" s="665"/>
      <c r="H186" s="652"/>
    </row>
    <row r="187" spans="1:8" x14ac:dyDescent="0.3">
      <c r="A187" s="16"/>
      <c r="B187" s="249"/>
      <c r="C187" s="355"/>
      <c r="D187" s="393"/>
      <c r="E187" s="181"/>
      <c r="F187" s="426"/>
      <c r="G187" s="685"/>
      <c r="H187" s="652"/>
    </row>
    <row r="188" spans="1:8" x14ac:dyDescent="0.3">
      <c r="A188" s="711">
        <v>7.5</v>
      </c>
      <c r="B188" s="424">
        <v>66.06</v>
      </c>
      <c r="C188" s="418" t="s">
        <v>690</v>
      </c>
      <c r="D188" s="415"/>
      <c r="E188" s="181"/>
      <c r="F188" s="426"/>
      <c r="G188" s="712"/>
      <c r="H188" s="652"/>
    </row>
    <row r="189" spans="1:8" x14ac:dyDescent="0.3">
      <c r="A189" s="16"/>
      <c r="B189" s="249"/>
      <c r="C189" s="213"/>
      <c r="D189" s="415"/>
      <c r="E189" s="181"/>
      <c r="F189" s="426"/>
      <c r="G189" s="664"/>
      <c r="H189" s="652"/>
    </row>
    <row r="190" spans="1:8" ht="42" x14ac:dyDescent="0.3">
      <c r="A190" s="16" t="s">
        <v>691</v>
      </c>
      <c r="B190" s="249"/>
      <c r="C190" s="455" t="s">
        <v>692</v>
      </c>
      <c r="D190" s="385" t="s">
        <v>385</v>
      </c>
      <c r="E190" s="181">
        <v>100</v>
      </c>
      <c r="F190" s="426"/>
      <c r="G190" s="681"/>
      <c r="H190" s="652"/>
    </row>
    <row r="191" spans="1:8" x14ac:dyDescent="0.3">
      <c r="A191" s="16"/>
      <c r="B191" s="249"/>
      <c r="C191" s="455"/>
      <c r="D191" s="415"/>
      <c r="E191" s="181"/>
      <c r="F191" s="426"/>
      <c r="G191" s="664"/>
      <c r="H191" s="652"/>
    </row>
    <row r="192" spans="1:8" ht="28.2" x14ac:dyDescent="0.3">
      <c r="A192" s="16"/>
      <c r="B192" s="249"/>
      <c r="C192" s="455" t="s">
        <v>693</v>
      </c>
      <c r="D192" s="385" t="s">
        <v>385</v>
      </c>
      <c r="E192" s="181">
        <v>20</v>
      </c>
      <c r="F192" s="426"/>
      <c r="G192" s="681"/>
      <c r="H192" s="652"/>
    </row>
    <row r="193" spans="1:8" x14ac:dyDescent="0.3">
      <c r="A193" s="16"/>
      <c r="B193" s="249"/>
      <c r="C193" s="455"/>
      <c r="D193" s="385"/>
      <c r="E193" s="181"/>
      <c r="F193" s="426"/>
      <c r="G193" s="665"/>
      <c r="H193" s="652"/>
    </row>
    <row r="194" spans="1:8" x14ac:dyDescent="0.3">
      <c r="A194" s="16"/>
      <c r="B194" s="417">
        <v>66.08</v>
      </c>
      <c r="C194" s="456" t="s">
        <v>694</v>
      </c>
      <c r="D194" s="385"/>
      <c r="E194" s="181"/>
      <c r="F194" s="426"/>
      <c r="G194" s="665"/>
      <c r="H194" s="652"/>
    </row>
    <row r="195" spans="1:8" x14ac:dyDescent="0.3">
      <c r="A195" s="16"/>
      <c r="B195" s="417"/>
      <c r="C195" s="456"/>
      <c r="D195" s="385"/>
      <c r="E195" s="181"/>
      <c r="F195" s="426"/>
      <c r="G195" s="665"/>
      <c r="H195" s="652"/>
    </row>
    <row r="196" spans="1:8" x14ac:dyDescent="0.3">
      <c r="A196" s="16" t="s">
        <v>695</v>
      </c>
      <c r="B196" s="249"/>
      <c r="C196" s="455" t="s">
        <v>696</v>
      </c>
      <c r="D196" s="385"/>
      <c r="E196" s="181"/>
      <c r="F196" s="426"/>
      <c r="G196" s="665"/>
      <c r="H196" s="652"/>
    </row>
    <row r="197" spans="1:8" ht="28.2" x14ac:dyDescent="0.3">
      <c r="A197" s="16"/>
      <c r="B197" s="249"/>
      <c r="C197" s="455" t="s">
        <v>697</v>
      </c>
      <c r="D197" s="385" t="s">
        <v>8</v>
      </c>
      <c r="E197" s="181">
        <v>50</v>
      </c>
      <c r="F197" s="426"/>
      <c r="G197" s="681"/>
      <c r="H197" s="652"/>
    </row>
    <row r="198" spans="1:8" x14ac:dyDescent="0.3">
      <c r="A198" s="16"/>
      <c r="B198" s="249"/>
      <c r="C198" s="455"/>
      <c r="D198" s="385"/>
      <c r="E198" s="181"/>
      <c r="F198" s="426"/>
      <c r="G198" s="665"/>
      <c r="H198" s="652"/>
    </row>
    <row r="199" spans="1:8" x14ac:dyDescent="0.3">
      <c r="A199" s="16"/>
      <c r="B199" s="417">
        <v>66.11</v>
      </c>
      <c r="C199" s="456" t="s">
        <v>698</v>
      </c>
      <c r="D199" s="385"/>
      <c r="E199" s="181"/>
      <c r="F199" s="426"/>
      <c r="G199" s="665"/>
      <c r="H199" s="652"/>
    </row>
    <row r="200" spans="1:8" x14ac:dyDescent="0.3">
      <c r="A200" s="16"/>
      <c r="B200" s="249"/>
      <c r="C200" s="455"/>
      <c r="D200" s="385"/>
      <c r="E200" s="181"/>
      <c r="F200" s="426"/>
      <c r="G200" s="665"/>
      <c r="H200" s="652"/>
    </row>
    <row r="201" spans="1:8" ht="28.2" x14ac:dyDescent="0.3">
      <c r="A201" s="16" t="s">
        <v>699</v>
      </c>
      <c r="B201" s="249"/>
      <c r="C201" s="457" t="s">
        <v>700</v>
      </c>
      <c r="D201" s="84" t="s">
        <v>252</v>
      </c>
      <c r="E201" s="181">
        <v>10</v>
      </c>
      <c r="F201" s="426"/>
      <c r="G201" s="681"/>
      <c r="H201" s="652"/>
    </row>
    <row r="202" spans="1:8" x14ac:dyDescent="0.3">
      <c r="A202" s="659"/>
      <c r="B202" s="249"/>
      <c r="C202" s="457"/>
      <c r="D202" s="84"/>
      <c r="E202" s="415"/>
      <c r="F202" s="426"/>
      <c r="G202" s="665"/>
      <c r="H202" s="652"/>
    </row>
    <row r="203" spans="1:8" x14ac:dyDescent="0.3">
      <c r="A203" s="659"/>
      <c r="B203" s="417" t="s">
        <v>701</v>
      </c>
      <c r="C203" s="458" t="s">
        <v>702</v>
      </c>
      <c r="D203" s="84"/>
      <c r="E203" s="415"/>
      <c r="F203" s="426"/>
      <c r="G203" s="665"/>
      <c r="H203" s="652"/>
    </row>
    <row r="204" spans="1:8" x14ac:dyDescent="0.3">
      <c r="A204" s="659"/>
      <c r="B204" s="249"/>
      <c r="C204" s="457"/>
      <c r="D204" s="84"/>
      <c r="E204" s="415"/>
      <c r="F204" s="426"/>
      <c r="G204" s="665"/>
      <c r="H204" s="652"/>
    </row>
    <row r="205" spans="1:8" ht="28.2" x14ac:dyDescent="0.3">
      <c r="A205" s="659"/>
      <c r="B205" s="249"/>
      <c r="C205" s="457" t="s">
        <v>1115</v>
      </c>
      <c r="D205" s="221" t="s">
        <v>252</v>
      </c>
      <c r="E205" s="181">
        <v>40</v>
      </c>
      <c r="F205" s="426"/>
      <c r="G205" s="681"/>
      <c r="H205" s="652"/>
    </row>
    <row r="206" spans="1:8" x14ac:dyDescent="0.3">
      <c r="A206" s="659"/>
      <c r="B206" s="249"/>
      <c r="C206" s="457"/>
      <c r="D206" s="84"/>
      <c r="E206" s="415"/>
      <c r="F206" s="426"/>
      <c r="G206" s="665"/>
      <c r="H206" s="652"/>
    </row>
    <row r="207" spans="1:8" x14ac:dyDescent="0.3">
      <c r="A207" s="659"/>
      <c r="B207" s="417">
        <v>66.19</v>
      </c>
      <c r="C207" s="458" t="s">
        <v>704</v>
      </c>
      <c r="D207" s="84"/>
      <c r="E207" s="415"/>
      <c r="F207" s="426"/>
      <c r="G207" s="665"/>
      <c r="H207" s="652"/>
    </row>
    <row r="208" spans="1:8" x14ac:dyDescent="0.3">
      <c r="A208" s="659"/>
      <c r="B208" s="249"/>
      <c r="C208" s="457"/>
      <c r="D208" s="84"/>
      <c r="E208" s="415"/>
      <c r="F208" s="426"/>
      <c r="G208" s="665"/>
      <c r="H208" s="652"/>
    </row>
    <row r="209" spans="1:8" x14ac:dyDescent="0.3">
      <c r="A209" s="659" t="s">
        <v>705</v>
      </c>
      <c r="B209" s="249"/>
      <c r="C209" s="457" t="s">
        <v>706</v>
      </c>
      <c r="D209" s="84"/>
      <c r="E209" s="415"/>
      <c r="F209" s="426"/>
      <c r="G209" s="665"/>
      <c r="H209" s="652"/>
    </row>
    <row r="210" spans="1:8" ht="28.2" x14ac:dyDescent="0.3">
      <c r="A210" s="659"/>
      <c r="B210" s="249"/>
      <c r="C210" s="464" t="s">
        <v>707</v>
      </c>
      <c r="D210" s="84" t="s">
        <v>708</v>
      </c>
      <c r="E210" s="415">
        <v>6</v>
      </c>
      <c r="F210" s="426"/>
      <c r="G210" s="681"/>
      <c r="H210" s="713"/>
    </row>
    <row r="211" spans="1:8" x14ac:dyDescent="0.3">
      <c r="A211" s="659"/>
      <c r="B211" s="249"/>
      <c r="C211" s="457"/>
      <c r="D211" s="84"/>
      <c r="E211" s="415"/>
      <c r="F211" s="426"/>
      <c r="G211" s="665"/>
      <c r="H211" s="652"/>
    </row>
    <row r="212" spans="1:8" x14ac:dyDescent="0.3">
      <c r="A212" s="659"/>
      <c r="B212" s="417" t="s">
        <v>709</v>
      </c>
      <c r="C212" s="465" t="s">
        <v>710</v>
      </c>
      <c r="D212" s="84"/>
      <c r="E212" s="415"/>
      <c r="F212" s="426"/>
      <c r="G212" s="665"/>
      <c r="H212" s="652"/>
    </row>
    <row r="213" spans="1:8" x14ac:dyDescent="0.3">
      <c r="A213" s="659"/>
      <c r="B213" s="417"/>
      <c r="C213" s="443"/>
      <c r="D213" s="84"/>
      <c r="E213" s="415"/>
      <c r="F213" s="426"/>
      <c r="G213" s="665"/>
      <c r="H213" s="652"/>
    </row>
    <row r="214" spans="1:8" ht="28.2" x14ac:dyDescent="0.3">
      <c r="A214" s="659" t="s">
        <v>711</v>
      </c>
      <c r="B214" s="249"/>
      <c r="C214" s="457" t="s">
        <v>1116</v>
      </c>
      <c r="D214" s="84" t="s">
        <v>708</v>
      </c>
      <c r="E214" s="415">
        <v>2</v>
      </c>
      <c r="F214" s="426"/>
      <c r="G214" s="681"/>
      <c r="H214" s="713"/>
    </row>
    <row r="215" spans="1:8" x14ac:dyDescent="0.3">
      <c r="A215" s="659"/>
      <c r="B215" s="249"/>
      <c r="C215" s="457"/>
      <c r="D215" s="84"/>
      <c r="E215" s="415"/>
      <c r="F215" s="426"/>
      <c r="G215" s="665"/>
      <c r="H215" s="652"/>
    </row>
    <row r="216" spans="1:8" x14ac:dyDescent="0.3">
      <c r="A216" s="659" t="s">
        <v>713</v>
      </c>
      <c r="B216" s="249"/>
      <c r="C216" s="457" t="s">
        <v>714</v>
      </c>
      <c r="D216" s="183" t="s">
        <v>416</v>
      </c>
      <c r="E216" s="181">
        <v>16</v>
      </c>
      <c r="F216" s="426"/>
      <c r="G216" s="681"/>
      <c r="H216" s="713"/>
    </row>
    <row r="217" spans="1:8" x14ac:dyDescent="0.3">
      <c r="A217" s="659"/>
      <c r="B217" s="249"/>
      <c r="C217" s="457"/>
      <c r="D217" s="183"/>
      <c r="E217" s="181"/>
      <c r="F217" s="426"/>
      <c r="G217" s="665"/>
      <c r="H217" s="652"/>
    </row>
    <row r="218" spans="1:8" x14ac:dyDescent="0.3">
      <c r="A218" s="659"/>
      <c r="B218" s="249"/>
      <c r="C218" s="287"/>
      <c r="D218" s="221"/>
      <c r="E218" s="415"/>
      <c r="F218" s="426"/>
      <c r="G218" s="665"/>
      <c r="H218" s="652"/>
    </row>
    <row r="219" spans="1:8" x14ac:dyDescent="0.3">
      <c r="A219" s="659"/>
      <c r="B219" s="249"/>
      <c r="C219" s="287"/>
      <c r="D219" s="221"/>
      <c r="E219" s="415"/>
      <c r="F219" s="426"/>
      <c r="G219" s="665"/>
      <c r="H219" s="652"/>
    </row>
    <row r="220" spans="1:8" x14ac:dyDescent="0.3">
      <c r="A220" s="659"/>
      <c r="B220" s="40"/>
      <c r="C220" s="714"/>
      <c r="D220" s="11"/>
      <c r="E220" s="23"/>
      <c r="F220" s="684"/>
      <c r="G220" s="665"/>
      <c r="H220" s="652"/>
    </row>
    <row r="221" spans="1:8" x14ac:dyDescent="0.3">
      <c r="A221" s="659"/>
      <c r="B221" s="40"/>
      <c r="C221" s="714"/>
      <c r="D221" s="11"/>
      <c r="E221" s="23"/>
      <c r="F221" s="684"/>
      <c r="G221" s="665"/>
      <c r="H221" s="652"/>
    </row>
    <row r="222" spans="1:8" x14ac:dyDescent="0.3">
      <c r="A222" s="659"/>
      <c r="B222" s="40"/>
      <c r="C222" s="714"/>
      <c r="D222" s="11"/>
      <c r="E222" s="23"/>
      <c r="F222" s="684"/>
      <c r="G222" s="665"/>
      <c r="H222" s="652"/>
    </row>
    <row r="223" spans="1:8" x14ac:dyDescent="0.3">
      <c r="A223" s="715"/>
      <c r="B223" s="36"/>
      <c r="C223" s="716"/>
      <c r="D223" s="704"/>
      <c r="E223" s="717"/>
      <c r="F223" s="718"/>
      <c r="G223" s="664"/>
      <c r="H223" s="652"/>
    </row>
    <row r="224" spans="1:8" x14ac:dyDescent="0.3">
      <c r="A224" s="668" t="s">
        <v>611</v>
      </c>
      <c r="B224" s="669"/>
      <c r="C224" s="669"/>
      <c r="D224" s="669"/>
      <c r="E224" s="669"/>
      <c r="F224" s="705"/>
      <c r="G224" s="706"/>
      <c r="H224" s="719"/>
    </row>
    <row r="225" spans="1:8" x14ac:dyDescent="0.3">
      <c r="A225" s="707"/>
      <c r="B225" s="708"/>
      <c r="C225" s="707"/>
      <c r="D225" s="707"/>
      <c r="E225" s="709"/>
      <c r="F225" s="707"/>
      <c r="G225" s="710"/>
    </row>
    <row r="226" spans="1:8" x14ac:dyDescent="0.3">
      <c r="A226" s="408"/>
      <c r="B226" s="375"/>
      <c r="C226" s="147"/>
      <c r="D226" s="147"/>
      <c r="E226" s="147"/>
      <c r="F226" s="147"/>
      <c r="G226" s="330" t="str">
        <f>G1</f>
        <v>CONTRACT NUMBER: JW14455</v>
      </c>
    </row>
    <row r="227" spans="1:8" x14ac:dyDescent="0.3">
      <c r="A227" s="408"/>
      <c r="B227" s="376"/>
      <c r="C227" s="330"/>
      <c r="D227" s="330"/>
      <c r="E227" s="330"/>
      <c r="F227" s="330"/>
      <c r="G227" s="330" t="str">
        <f>G2</f>
        <v>DIEPSLOOT SEWAGE AQUEDUCT:  BILL No 2 (BRIDGE 2)</v>
      </c>
    </row>
    <row r="228" spans="1:8" x14ac:dyDescent="0.3">
      <c r="B228" s="376"/>
      <c r="C228" s="331"/>
      <c r="D228" s="331"/>
      <c r="E228" s="331"/>
      <c r="F228" s="331"/>
      <c r="G228" s="331" t="str">
        <f>G3</f>
        <v xml:space="preserve"> SECTION 7: DIVERSION BRIDGE</v>
      </c>
    </row>
    <row r="229" spans="1:8" x14ac:dyDescent="0.3">
      <c r="A229" s="149" t="s">
        <v>24</v>
      </c>
      <c r="B229" s="149" t="s">
        <v>0</v>
      </c>
      <c r="C229" s="149" t="s">
        <v>9</v>
      </c>
      <c r="D229" s="150" t="s">
        <v>1</v>
      </c>
      <c r="E229" s="151" t="s">
        <v>2</v>
      </c>
      <c r="F229" s="152" t="s">
        <v>25</v>
      </c>
      <c r="G229" s="153" t="s">
        <v>183</v>
      </c>
      <c r="H229" s="1007"/>
    </row>
    <row r="230" spans="1:8" x14ac:dyDescent="0.3">
      <c r="A230" s="154" t="s">
        <v>3</v>
      </c>
      <c r="B230" s="154" t="s">
        <v>184</v>
      </c>
      <c r="C230" s="154"/>
      <c r="D230" s="155"/>
      <c r="E230" s="156"/>
      <c r="F230" s="157"/>
      <c r="G230" s="158"/>
      <c r="H230" s="1008"/>
    </row>
    <row r="231" spans="1:8" x14ac:dyDescent="0.3">
      <c r="A231" s="676" t="s">
        <v>296</v>
      </c>
      <c r="B231" s="677"/>
      <c r="C231" s="677"/>
      <c r="D231" s="677"/>
      <c r="E231" s="677"/>
      <c r="F231" s="678"/>
      <c r="G231" s="429"/>
      <c r="H231" s="720"/>
    </row>
    <row r="232" spans="1:8" x14ac:dyDescent="0.3">
      <c r="A232" s="659"/>
      <c r="B232" s="40"/>
      <c r="C232" s="721"/>
      <c r="D232" s="18"/>
      <c r="E232" s="18"/>
      <c r="F232" s="679"/>
      <c r="G232" s="664"/>
      <c r="H232" s="652"/>
    </row>
    <row r="233" spans="1:8" x14ac:dyDescent="0.3">
      <c r="A233" s="380">
        <v>7.8</v>
      </c>
      <c r="B233" s="381">
        <v>52</v>
      </c>
      <c r="C233" s="191" t="s">
        <v>716</v>
      </c>
      <c r="D233" s="420"/>
      <c r="E233" s="420"/>
      <c r="F233" s="421"/>
      <c r="G233" s="683"/>
      <c r="H233" s="652"/>
    </row>
    <row r="234" spans="1:8" x14ac:dyDescent="0.3">
      <c r="A234" s="260"/>
      <c r="B234" s="377"/>
      <c r="C234" s="182"/>
      <c r="D234" s="181"/>
      <c r="E234" s="181"/>
      <c r="F234" s="416"/>
      <c r="G234" s="664"/>
      <c r="H234" s="652"/>
    </row>
    <row r="235" spans="1:8" x14ac:dyDescent="0.3">
      <c r="A235" s="260" t="s">
        <v>717</v>
      </c>
      <c r="B235" s="377">
        <v>52.02</v>
      </c>
      <c r="C235" s="187" t="s">
        <v>718</v>
      </c>
      <c r="D235" s="385" t="s">
        <v>385</v>
      </c>
      <c r="E235" s="181">
        <v>40</v>
      </c>
      <c r="F235" s="416"/>
      <c r="G235" s="681"/>
      <c r="H235" s="713"/>
    </row>
    <row r="236" spans="1:8" x14ac:dyDescent="0.3">
      <c r="A236" s="260"/>
      <c r="B236" s="377"/>
      <c r="C236" s="187"/>
      <c r="D236" s="415"/>
      <c r="E236" s="181"/>
      <c r="F236" s="416"/>
      <c r="G236" s="685"/>
      <c r="H236" s="652"/>
    </row>
    <row r="237" spans="1:8" ht="55.2" x14ac:dyDescent="0.3">
      <c r="A237" s="252"/>
      <c r="B237" s="377">
        <v>52.03</v>
      </c>
      <c r="C237" s="336" t="s">
        <v>719</v>
      </c>
      <c r="D237" s="393"/>
      <c r="E237" s="181"/>
      <c r="F237" s="416"/>
      <c r="G237" s="685"/>
      <c r="H237" s="652"/>
    </row>
    <row r="238" spans="1:8" x14ac:dyDescent="0.3">
      <c r="A238" s="252"/>
      <c r="B238" s="377"/>
      <c r="C238" s="187"/>
      <c r="D238" s="415"/>
      <c r="E238" s="181"/>
      <c r="F238" s="416"/>
      <c r="G238" s="685"/>
      <c r="H238" s="652"/>
    </row>
    <row r="239" spans="1:8" x14ac:dyDescent="0.3">
      <c r="A239" s="252" t="s">
        <v>720</v>
      </c>
      <c r="B239" s="377"/>
      <c r="C239" s="187" t="s">
        <v>721</v>
      </c>
      <c r="D239" s="393" t="s">
        <v>266</v>
      </c>
      <c r="E239" s="181">
        <v>9</v>
      </c>
      <c r="F239" s="416"/>
      <c r="G239" s="681"/>
      <c r="H239" s="713"/>
    </row>
    <row r="240" spans="1:8" x14ac:dyDescent="0.3">
      <c r="A240" s="252"/>
      <c r="B240" s="377"/>
      <c r="C240" s="187"/>
      <c r="D240" s="393"/>
      <c r="E240" s="181"/>
      <c r="F240" s="416"/>
      <c r="G240" s="685"/>
      <c r="H240" s="652"/>
    </row>
    <row r="241" spans="1:8" x14ac:dyDescent="0.3">
      <c r="A241" s="252" t="s">
        <v>722</v>
      </c>
      <c r="B241" s="377"/>
      <c r="C241" s="187" t="s">
        <v>723</v>
      </c>
      <c r="D241" s="393" t="s">
        <v>266</v>
      </c>
      <c r="E241" s="181">
        <v>14</v>
      </c>
      <c r="F241" s="416"/>
      <c r="G241" s="681"/>
      <c r="H241" s="713"/>
    </row>
    <row r="242" spans="1:8" x14ac:dyDescent="0.3">
      <c r="A242" s="252"/>
      <c r="B242" s="377"/>
      <c r="C242" s="187"/>
      <c r="D242" s="393"/>
      <c r="E242" s="181"/>
      <c r="F242" s="416"/>
      <c r="G242" s="685"/>
      <c r="H242" s="652"/>
    </row>
    <row r="243" spans="1:8" x14ac:dyDescent="0.3">
      <c r="A243" s="252" t="s">
        <v>724</v>
      </c>
      <c r="B243" s="377"/>
      <c r="C243" s="187" t="s">
        <v>725</v>
      </c>
      <c r="D243" s="393" t="s">
        <v>266</v>
      </c>
      <c r="E243" s="181">
        <v>18</v>
      </c>
      <c r="F243" s="416"/>
      <c r="G243" s="681"/>
      <c r="H243" s="713"/>
    </row>
    <row r="244" spans="1:8" x14ac:dyDescent="0.3">
      <c r="A244" s="252"/>
      <c r="B244" s="377"/>
      <c r="C244" s="187"/>
      <c r="D244" s="393"/>
      <c r="E244" s="181"/>
      <c r="F244" s="416"/>
      <c r="G244" s="685"/>
      <c r="H244" s="652"/>
    </row>
    <row r="245" spans="1:8" x14ac:dyDescent="0.3">
      <c r="A245" s="252" t="s">
        <v>726</v>
      </c>
      <c r="B245" s="377"/>
      <c r="C245" s="187" t="s">
        <v>727</v>
      </c>
      <c r="D245" s="393" t="s">
        <v>266</v>
      </c>
      <c r="E245" s="181">
        <v>8</v>
      </c>
      <c r="F245" s="416"/>
      <c r="G245" s="681"/>
      <c r="H245" s="713"/>
    </row>
    <row r="246" spans="1:8" x14ac:dyDescent="0.3">
      <c r="A246" s="252"/>
      <c r="B246" s="377"/>
      <c r="C246" s="187"/>
      <c r="D246" s="393"/>
      <c r="E246" s="181"/>
      <c r="F246" s="416"/>
      <c r="G246" s="685"/>
      <c r="H246" s="652"/>
    </row>
    <row r="247" spans="1:8" x14ac:dyDescent="0.3">
      <c r="A247" s="252" t="s">
        <v>728</v>
      </c>
      <c r="B247" s="377"/>
      <c r="C247" s="187" t="s">
        <v>729</v>
      </c>
      <c r="D247" s="393" t="s">
        <v>266</v>
      </c>
      <c r="E247" s="181">
        <v>18</v>
      </c>
      <c r="F247" s="416"/>
      <c r="G247" s="681"/>
      <c r="H247" s="713"/>
    </row>
    <row r="248" spans="1:8" x14ac:dyDescent="0.3">
      <c r="A248" s="252"/>
      <c r="B248" s="377"/>
      <c r="C248" s="187"/>
      <c r="D248" s="393"/>
      <c r="E248" s="181"/>
      <c r="F248" s="416"/>
      <c r="G248" s="685"/>
      <c r="H248" s="652"/>
    </row>
    <row r="249" spans="1:8" x14ac:dyDescent="0.3">
      <c r="A249" s="252" t="s">
        <v>730</v>
      </c>
      <c r="B249" s="377"/>
      <c r="C249" s="187" t="s">
        <v>731</v>
      </c>
      <c r="D249" s="393" t="s">
        <v>266</v>
      </c>
      <c r="E249" s="181">
        <v>16</v>
      </c>
      <c r="F249" s="416"/>
      <c r="G249" s="681"/>
      <c r="H249" s="713"/>
    </row>
    <row r="250" spans="1:8" x14ac:dyDescent="0.3">
      <c r="A250" s="252"/>
      <c r="B250" s="377"/>
      <c r="C250" s="187"/>
      <c r="D250" s="393"/>
      <c r="E250" s="181"/>
      <c r="F250" s="416"/>
      <c r="G250" s="685"/>
      <c r="H250" s="652"/>
    </row>
    <row r="251" spans="1:8" x14ac:dyDescent="0.3">
      <c r="A251" s="252" t="s">
        <v>732</v>
      </c>
      <c r="B251" s="377"/>
      <c r="C251" s="187" t="s">
        <v>733</v>
      </c>
      <c r="D251" s="393" t="s">
        <v>266</v>
      </c>
      <c r="E251" s="181">
        <v>5</v>
      </c>
      <c r="F251" s="416"/>
      <c r="G251" s="681"/>
      <c r="H251" s="713"/>
    </row>
    <row r="252" spans="1:8" x14ac:dyDescent="0.3">
      <c r="A252" s="252"/>
      <c r="B252" s="377"/>
      <c r="C252" s="187"/>
      <c r="D252" s="393"/>
      <c r="E252" s="181"/>
      <c r="F252" s="416"/>
      <c r="G252" s="664"/>
      <c r="H252" s="652"/>
    </row>
    <row r="253" spans="1:8" x14ac:dyDescent="0.3">
      <c r="A253" s="252" t="s">
        <v>734</v>
      </c>
      <c r="B253" s="377"/>
      <c r="C253" s="187" t="s">
        <v>735</v>
      </c>
      <c r="D253" s="393" t="s">
        <v>266</v>
      </c>
      <c r="E253" s="181">
        <v>3</v>
      </c>
      <c r="F253" s="416"/>
      <c r="G253" s="681"/>
      <c r="H253" s="713"/>
    </row>
    <row r="254" spans="1:8" x14ac:dyDescent="0.3">
      <c r="A254" s="252"/>
      <c r="B254" s="377"/>
      <c r="C254" s="187"/>
      <c r="D254" s="393"/>
      <c r="E254" s="181"/>
      <c r="F254" s="416"/>
      <c r="G254" s="664"/>
      <c r="H254" s="652"/>
    </row>
    <row r="255" spans="1:8" x14ac:dyDescent="0.3">
      <c r="A255" s="252" t="s">
        <v>736</v>
      </c>
      <c r="B255" s="377">
        <v>52.05</v>
      </c>
      <c r="C255" s="187" t="s">
        <v>737</v>
      </c>
      <c r="D255" s="385" t="s">
        <v>385</v>
      </c>
      <c r="E255" s="181">
        <v>120</v>
      </c>
      <c r="F255" s="416"/>
      <c r="G255" s="681"/>
      <c r="H255" s="713"/>
    </row>
    <row r="256" spans="1:8" x14ac:dyDescent="0.3">
      <c r="A256" s="16"/>
      <c r="B256" s="81"/>
      <c r="C256" s="24"/>
      <c r="D256" s="23"/>
      <c r="E256" s="18"/>
      <c r="F256" s="679"/>
      <c r="G256" s="664"/>
      <c r="H256" s="652"/>
    </row>
    <row r="257" spans="1:8" x14ac:dyDescent="0.3">
      <c r="A257" s="16"/>
      <c r="B257" s="81"/>
      <c r="C257" s="24"/>
      <c r="D257" s="23"/>
      <c r="E257" s="18"/>
      <c r="F257" s="679"/>
      <c r="G257" s="665"/>
      <c r="H257" s="652"/>
    </row>
    <row r="258" spans="1:8" x14ac:dyDescent="0.3">
      <c r="A258" s="16"/>
      <c r="B258" s="81"/>
      <c r="C258" s="24"/>
      <c r="D258" s="23"/>
      <c r="E258" s="18"/>
      <c r="F258" s="679"/>
      <c r="G258" s="664"/>
      <c r="H258" s="652"/>
    </row>
    <row r="259" spans="1:8" x14ac:dyDescent="0.3">
      <c r="A259" s="722"/>
      <c r="B259" s="723"/>
      <c r="C259" s="724"/>
      <c r="D259" s="725"/>
      <c r="E259" s="726"/>
      <c r="F259" s="682"/>
      <c r="G259" s="683"/>
      <c r="H259" s="652"/>
    </row>
    <row r="260" spans="1:8" x14ac:dyDescent="0.3">
      <c r="A260" s="16"/>
      <c r="B260" s="40"/>
      <c r="C260" s="17"/>
      <c r="E260" s="18"/>
      <c r="G260" s="664"/>
      <c r="H260" s="652"/>
    </row>
    <row r="261" spans="1:8" x14ac:dyDescent="0.3">
      <c r="A261" s="16"/>
      <c r="B261" s="727"/>
      <c r="C261" s="728"/>
      <c r="D261" s="13"/>
      <c r="E261" s="18"/>
      <c r="F261" s="679"/>
      <c r="G261" s="665"/>
      <c r="H261" s="652"/>
    </row>
    <row r="262" spans="1:8" x14ac:dyDescent="0.3">
      <c r="A262" s="16"/>
      <c r="B262" s="40"/>
      <c r="C262" s="17"/>
      <c r="E262" s="18"/>
      <c r="G262" s="664"/>
      <c r="H262" s="652"/>
    </row>
    <row r="263" spans="1:8" x14ac:dyDescent="0.3">
      <c r="A263" s="659"/>
      <c r="B263" s="729"/>
      <c r="C263" s="728"/>
      <c r="D263" s="23"/>
      <c r="E263" s="18"/>
      <c r="F263" s="679"/>
      <c r="G263" s="665"/>
      <c r="H263" s="652"/>
    </row>
    <row r="264" spans="1:8" x14ac:dyDescent="0.3">
      <c r="A264" s="659"/>
      <c r="B264" s="729"/>
      <c r="C264" s="17"/>
      <c r="E264" s="18"/>
      <c r="G264" s="664"/>
      <c r="H264" s="652"/>
    </row>
    <row r="265" spans="1:8" x14ac:dyDescent="0.3">
      <c r="A265" s="659"/>
      <c r="B265" s="729"/>
      <c r="C265" s="728"/>
      <c r="D265" s="8"/>
      <c r="E265" s="15"/>
      <c r="F265" s="684"/>
      <c r="G265" s="665"/>
      <c r="H265" s="652"/>
    </row>
    <row r="266" spans="1:8" x14ac:dyDescent="0.3">
      <c r="A266" s="659"/>
      <c r="B266" s="729"/>
      <c r="C266" s="721"/>
      <c r="D266" s="15"/>
      <c r="E266" s="18"/>
      <c r="F266" s="684"/>
      <c r="G266" s="664"/>
      <c r="H266" s="652"/>
    </row>
    <row r="267" spans="1:8" x14ac:dyDescent="0.3">
      <c r="A267" s="730"/>
      <c r="B267" s="731"/>
      <c r="C267" s="732"/>
      <c r="D267" s="733"/>
      <c r="E267" s="726"/>
      <c r="F267" s="734"/>
      <c r="G267" s="683"/>
      <c r="H267" s="652"/>
    </row>
    <row r="268" spans="1:8" x14ac:dyDescent="0.3">
      <c r="A268" s="659"/>
      <c r="B268" s="729"/>
      <c r="C268" s="721"/>
      <c r="D268" s="15"/>
      <c r="E268" s="18"/>
      <c r="F268" s="684"/>
      <c r="G268" s="664"/>
      <c r="H268" s="652"/>
    </row>
    <row r="269" spans="1:8" x14ac:dyDescent="0.3">
      <c r="A269" s="659"/>
      <c r="B269" s="729"/>
      <c r="C269" s="735"/>
      <c r="D269" s="15"/>
      <c r="E269" s="18"/>
      <c r="F269" s="684"/>
      <c r="G269" s="664"/>
      <c r="H269" s="652"/>
    </row>
    <row r="270" spans="1:8" x14ac:dyDescent="0.3">
      <c r="A270" s="659"/>
      <c r="B270" s="729"/>
      <c r="C270" s="721"/>
      <c r="D270" s="15"/>
      <c r="E270" s="18"/>
      <c r="F270" s="684"/>
      <c r="G270" s="664"/>
      <c r="H270" s="652"/>
    </row>
    <row r="271" spans="1:8" x14ac:dyDescent="0.3">
      <c r="A271" s="659"/>
      <c r="B271" s="729"/>
      <c r="C271" s="736"/>
      <c r="D271" s="15"/>
      <c r="E271" s="18"/>
      <c r="F271" s="684"/>
      <c r="G271" s="665"/>
      <c r="H271" s="652"/>
    </row>
    <row r="272" spans="1:8" x14ac:dyDescent="0.3">
      <c r="A272" s="659"/>
      <c r="B272" s="729"/>
      <c r="C272" s="721"/>
      <c r="D272" s="15"/>
      <c r="E272" s="18"/>
      <c r="F272" s="684"/>
      <c r="G272" s="664"/>
      <c r="H272" s="652"/>
    </row>
    <row r="273" spans="1:8" x14ac:dyDescent="0.3">
      <c r="A273" s="659"/>
      <c r="B273" s="729"/>
      <c r="C273" s="721"/>
      <c r="D273" s="15"/>
      <c r="E273" s="18"/>
      <c r="F273" s="684"/>
      <c r="G273" s="665"/>
      <c r="H273" s="652"/>
    </row>
    <row r="274" spans="1:8" x14ac:dyDescent="0.3">
      <c r="A274" s="659"/>
      <c r="B274" s="729"/>
      <c r="C274" s="721"/>
      <c r="D274" s="15"/>
      <c r="E274" s="18"/>
      <c r="F274" s="684"/>
      <c r="G274" s="664"/>
      <c r="H274" s="652"/>
    </row>
    <row r="275" spans="1:8" x14ac:dyDescent="0.3">
      <c r="A275" s="659"/>
      <c r="B275" s="729"/>
      <c r="C275" s="736"/>
      <c r="D275" s="15"/>
      <c r="E275" s="18"/>
      <c r="F275" s="684"/>
      <c r="G275" s="665"/>
      <c r="H275" s="652"/>
    </row>
    <row r="276" spans="1:8" x14ac:dyDescent="0.3">
      <c r="A276" s="659"/>
      <c r="B276" s="729"/>
      <c r="C276" s="736"/>
      <c r="D276" s="15"/>
      <c r="E276" s="18"/>
      <c r="F276" s="684"/>
      <c r="G276" s="664"/>
      <c r="H276" s="652"/>
    </row>
    <row r="277" spans="1:8" x14ac:dyDescent="0.3">
      <c r="A277" s="659"/>
      <c r="B277" s="729"/>
      <c r="C277" s="736"/>
      <c r="D277" s="15"/>
      <c r="E277" s="18"/>
      <c r="F277" s="684"/>
      <c r="G277" s="664"/>
      <c r="H277" s="652"/>
    </row>
    <row r="278" spans="1:8" x14ac:dyDescent="0.3">
      <c r="A278" s="659"/>
      <c r="B278" s="729"/>
      <c r="C278" s="736"/>
      <c r="D278" s="15"/>
      <c r="E278" s="18"/>
      <c r="F278" s="684"/>
      <c r="G278" s="664"/>
      <c r="H278" s="652"/>
    </row>
    <row r="279" spans="1:8" x14ac:dyDescent="0.3">
      <c r="A279" s="659"/>
      <c r="B279" s="729"/>
      <c r="C279" s="736"/>
      <c r="D279" s="15"/>
      <c r="E279" s="18"/>
      <c r="F279" s="684"/>
      <c r="G279" s="664"/>
      <c r="H279" s="652"/>
    </row>
    <row r="280" spans="1:8" x14ac:dyDescent="0.3">
      <c r="A280" s="659"/>
      <c r="B280" s="729"/>
      <c r="C280" s="736"/>
      <c r="D280" s="15"/>
      <c r="E280" s="18"/>
      <c r="F280" s="684"/>
      <c r="G280" s="664"/>
      <c r="H280" s="652"/>
    </row>
    <row r="281" spans="1:8" x14ac:dyDescent="0.3">
      <c r="A281" s="659"/>
      <c r="B281" s="729"/>
      <c r="C281" s="736"/>
      <c r="D281" s="15"/>
      <c r="E281" s="18"/>
      <c r="F281" s="684"/>
      <c r="G281" s="664"/>
      <c r="H281" s="652"/>
    </row>
    <row r="282" spans="1:8" x14ac:dyDescent="0.3">
      <c r="A282" s="659"/>
      <c r="B282" s="729"/>
      <c r="C282" s="736"/>
      <c r="D282" s="15"/>
      <c r="E282" s="18"/>
      <c r="F282" s="684"/>
      <c r="G282" s="664"/>
      <c r="H282" s="652"/>
    </row>
    <row r="283" spans="1:8" x14ac:dyDescent="0.3">
      <c r="A283" s="715"/>
      <c r="B283" s="737"/>
      <c r="C283" s="738"/>
      <c r="D283" s="739"/>
      <c r="E283" s="704"/>
      <c r="F283" s="718"/>
      <c r="G283" s="664"/>
      <c r="H283" s="652"/>
    </row>
    <row r="284" spans="1:8" x14ac:dyDescent="0.3">
      <c r="A284" s="463" t="s">
        <v>68</v>
      </c>
      <c r="B284" s="406"/>
      <c r="C284" s="669"/>
      <c r="D284" s="669"/>
      <c r="E284" s="669"/>
      <c r="F284" s="705"/>
      <c r="G284" s="670"/>
      <c r="H284" s="740"/>
    </row>
    <row r="285" spans="1:8" x14ac:dyDescent="0.3">
      <c r="A285" s="469"/>
      <c r="B285" s="470"/>
      <c r="C285" s="469"/>
      <c r="D285" s="13"/>
      <c r="E285" s="13"/>
      <c r="F285" s="471"/>
    </row>
  </sheetData>
  <mergeCells count="5">
    <mergeCell ref="H4:H5"/>
    <mergeCell ref="H66:H67"/>
    <mergeCell ref="H128:H129"/>
    <mergeCell ref="H176:H177"/>
    <mergeCell ref="H229:H230"/>
  </mergeCells>
  <pageMargins left="0.70866141732283472" right="0.70866141732283472" top="0.74803149606299213" bottom="0.74803149606299213" header="0.31496062992125984" footer="0.31496062992125984"/>
  <pageSetup paperSize="9" scale="68" firstPageNumber="50" orientation="portrait" useFirstPageNumber="1" r:id="rId1"/>
  <headerFooter>
    <oddFooter>&amp;CPD-&amp;P</oddFooter>
  </headerFooter>
  <rowBreaks count="4" manualBreakCount="4">
    <brk id="62" max="6" man="1"/>
    <brk id="123" max="16383" man="1"/>
    <brk id="171" max="6" man="1"/>
    <brk id="224"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9326-7DAD-4F8B-9672-6800B87F51EF}">
  <dimension ref="A1:AC336"/>
  <sheetViews>
    <sheetView view="pageBreakPreview" topLeftCell="A302" zoomScaleNormal="100" zoomScaleSheetLayoutView="100" workbookViewId="0">
      <selection activeCell="I328" sqref="I328"/>
    </sheetView>
  </sheetViews>
  <sheetFormatPr defaultRowHeight="14.4" x14ac:dyDescent="0.3"/>
  <cols>
    <col min="2" max="2" width="18.33203125" customWidth="1"/>
    <col min="3" max="3" width="41" customWidth="1"/>
    <col min="6" max="6" width="14.88671875" customWidth="1"/>
    <col min="7" max="7" width="15.109375" customWidth="1"/>
  </cols>
  <sheetData>
    <row r="1" spans="1:12" x14ac:dyDescent="0.3">
      <c r="A1" s="144"/>
      <c r="B1" s="472"/>
      <c r="C1" s="144"/>
      <c r="D1" s="147"/>
      <c r="E1" s="147"/>
      <c r="F1" s="147"/>
      <c r="G1" s="147" t="s">
        <v>990</v>
      </c>
    </row>
    <row r="2" spans="1:12" x14ac:dyDescent="0.3">
      <c r="A2" s="144"/>
      <c r="B2" s="472"/>
      <c r="C2" s="144"/>
      <c r="D2" s="232"/>
      <c r="E2" s="232"/>
      <c r="F2" s="232"/>
      <c r="G2" s="232" t="s">
        <v>1103</v>
      </c>
    </row>
    <row r="3" spans="1:12" x14ac:dyDescent="0.3">
      <c r="A3" s="144"/>
      <c r="B3" s="472"/>
      <c r="C3" s="144"/>
      <c r="D3" s="233"/>
      <c r="E3" s="233"/>
      <c r="F3" s="233"/>
      <c r="G3" s="233" t="s">
        <v>738</v>
      </c>
      <c r="H3" s="473"/>
      <c r="I3" s="473"/>
      <c r="J3" s="473"/>
      <c r="K3" s="473"/>
      <c r="L3" s="473"/>
    </row>
    <row r="4" spans="1:12" x14ac:dyDescent="0.3">
      <c r="A4" s="149" t="s">
        <v>24</v>
      </c>
      <c r="B4" s="149" t="s">
        <v>0</v>
      </c>
      <c r="C4" s="149" t="s">
        <v>9</v>
      </c>
      <c r="D4" s="150" t="s">
        <v>1</v>
      </c>
      <c r="E4" s="151" t="s">
        <v>2</v>
      </c>
      <c r="F4" s="152" t="s">
        <v>25</v>
      </c>
      <c r="G4" s="474" t="s">
        <v>183</v>
      </c>
    </row>
    <row r="5" spans="1:12" x14ac:dyDescent="0.3">
      <c r="A5" s="154" t="s">
        <v>3</v>
      </c>
      <c r="B5" s="154" t="s">
        <v>184</v>
      </c>
      <c r="C5" s="154"/>
      <c r="D5" s="155"/>
      <c r="E5" s="156"/>
      <c r="F5" s="157"/>
      <c r="G5" s="158"/>
    </row>
    <row r="6" spans="1:12" x14ac:dyDescent="0.3">
      <c r="A6" s="475">
        <v>8</v>
      </c>
      <c r="B6" s="476"/>
      <c r="C6" s="741" t="s">
        <v>738</v>
      </c>
      <c r="D6" s="145"/>
      <c r="E6" s="305"/>
      <c r="F6" s="478"/>
      <c r="G6" s="306"/>
    </row>
    <row r="7" spans="1:12" x14ac:dyDescent="0.3">
      <c r="A7" s="215"/>
      <c r="B7" s="206"/>
      <c r="C7" s="561"/>
      <c r="D7" s="145"/>
      <c r="E7" s="161"/>
      <c r="F7" s="478"/>
      <c r="G7" s="166"/>
    </row>
    <row r="8" spans="1:12" x14ac:dyDescent="0.3">
      <c r="A8" s="215">
        <v>8.1</v>
      </c>
      <c r="B8" s="206" t="s">
        <v>739</v>
      </c>
      <c r="C8" s="741" t="s">
        <v>740</v>
      </c>
      <c r="D8" s="145"/>
      <c r="E8" s="161"/>
      <c r="F8" s="478"/>
      <c r="G8" s="166"/>
    </row>
    <row r="9" spans="1:12" x14ac:dyDescent="0.3">
      <c r="A9" s="215"/>
      <c r="B9" s="206"/>
      <c r="C9" s="561"/>
      <c r="D9" s="145"/>
      <c r="E9" s="161"/>
      <c r="F9" s="478"/>
      <c r="G9" s="166"/>
    </row>
    <row r="10" spans="1:12" x14ac:dyDescent="0.3">
      <c r="A10" s="215"/>
      <c r="B10" s="206" t="s">
        <v>741</v>
      </c>
      <c r="C10" s="480" t="s">
        <v>742</v>
      </c>
      <c r="D10" s="481"/>
      <c r="E10" s="482"/>
      <c r="F10" s="483"/>
      <c r="G10" s="166"/>
    </row>
    <row r="11" spans="1:12" x14ac:dyDescent="0.3">
      <c r="A11" s="215"/>
      <c r="B11" s="206"/>
      <c r="C11" s="484"/>
      <c r="D11" s="481"/>
      <c r="E11" s="482"/>
      <c r="F11" s="483"/>
      <c r="G11" s="166"/>
    </row>
    <row r="12" spans="1:12" ht="27.6" x14ac:dyDescent="0.3">
      <c r="A12" s="215" t="s">
        <v>743</v>
      </c>
      <c r="B12" s="206" t="s">
        <v>744</v>
      </c>
      <c r="C12" s="355" t="s">
        <v>745</v>
      </c>
      <c r="D12" s="84" t="s">
        <v>416</v>
      </c>
      <c r="E12" s="482">
        <v>20</v>
      </c>
      <c r="F12" s="742"/>
      <c r="G12" s="486"/>
    </row>
    <row r="13" spans="1:12" x14ac:dyDescent="0.3">
      <c r="A13" s="215"/>
      <c r="B13" s="206"/>
      <c r="C13" s="355"/>
      <c r="D13" s="84"/>
      <c r="E13" s="482"/>
      <c r="F13" s="742"/>
      <c r="G13" s="166"/>
    </row>
    <row r="14" spans="1:12" ht="27.6" x14ac:dyDescent="0.3">
      <c r="A14" s="215" t="s">
        <v>746</v>
      </c>
      <c r="B14" s="206" t="s">
        <v>747</v>
      </c>
      <c r="C14" s="355" t="s">
        <v>748</v>
      </c>
      <c r="D14" s="84" t="s">
        <v>416</v>
      </c>
      <c r="E14" s="482">
        <v>4</v>
      </c>
      <c r="F14" s="742"/>
      <c r="G14" s="486"/>
    </row>
    <row r="15" spans="1:12" x14ac:dyDescent="0.3">
      <c r="A15" s="215"/>
      <c r="B15" s="206"/>
      <c r="C15" s="355"/>
      <c r="D15" s="84"/>
      <c r="E15" s="482"/>
      <c r="F15" s="742"/>
      <c r="G15" s="166"/>
    </row>
    <row r="16" spans="1:12" x14ac:dyDescent="0.3">
      <c r="A16" s="215" t="s">
        <v>749</v>
      </c>
      <c r="B16" s="206" t="s">
        <v>750</v>
      </c>
      <c r="C16" s="487" t="s">
        <v>751</v>
      </c>
      <c r="D16" s="84" t="s">
        <v>416</v>
      </c>
      <c r="E16" s="482">
        <v>20</v>
      </c>
      <c r="F16" s="742"/>
      <c r="G16" s="486"/>
    </row>
    <row r="17" spans="1:7" x14ac:dyDescent="0.3">
      <c r="A17" s="215"/>
      <c r="B17" s="206"/>
      <c r="C17" s="487"/>
      <c r="D17" s="84"/>
      <c r="E17" s="482"/>
      <c r="F17" s="742"/>
      <c r="G17" s="166"/>
    </row>
    <row r="18" spans="1:7" x14ac:dyDescent="0.3">
      <c r="A18" s="215" t="s">
        <v>752</v>
      </c>
      <c r="B18" s="206" t="s">
        <v>753</v>
      </c>
      <c r="C18" s="355" t="s">
        <v>754</v>
      </c>
      <c r="D18" s="84" t="s">
        <v>416</v>
      </c>
      <c r="E18" s="482">
        <v>20</v>
      </c>
      <c r="F18" s="742"/>
      <c r="G18" s="486"/>
    </row>
    <row r="19" spans="1:7" x14ac:dyDescent="0.3">
      <c r="A19" s="215"/>
      <c r="B19" s="206"/>
      <c r="C19" s="488"/>
      <c r="D19" s="481"/>
      <c r="E19" s="482"/>
      <c r="F19" s="742"/>
      <c r="G19" s="166"/>
    </row>
    <row r="20" spans="1:7" x14ac:dyDescent="0.3">
      <c r="A20" s="215"/>
      <c r="B20" s="206"/>
      <c r="C20" s="480" t="s">
        <v>755</v>
      </c>
      <c r="D20" s="482"/>
      <c r="E20" s="482"/>
      <c r="F20" s="742"/>
      <c r="G20" s="166"/>
    </row>
    <row r="21" spans="1:7" x14ac:dyDescent="0.3">
      <c r="A21" s="215"/>
      <c r="B21" s="206"/>
      <c r="C21" s="484"/>
      <c r="D21" s="482"/>
      <c r="E21" s="482"/>
      <c r="F21" s="742"/>
      <c r="G21" s="166"/>
    </row>
    <row r="22" spans="1:7" ht="41.4" x14ac:dyDescent="0.3">
      <c r="A22" s="215" t="s">
        <v>756</v>
      </c>
      <c r="B22" s="206" t="s">
        <v>757</v>
      </c>
      <c r="C22" s="355" t="s">
        <v>758</v>
      </c>
      <c r="D22" s="84" t="s">
        <v>416</v>
      </c>
      <c r="E22" s="482">
        <v>1</v>
      </c>
      <c r="F22" s="742"/>
      <c r="G22" s="486"/>
    </row>
    <row r="23" spans="1:7" x14ac:dyDescent="0.3">
      <c r="A23" s="215"/>
      <c r="B23" s="206"/>
      <c r="C23" s="355"/>
      <c r="D23" s="84"/>
      <c r="E23" s="482"/>
      <c r="F23" s="742"/>
      <c r="G23" s="166"/>
    </row>
    <row r="24" spans="1:7" x14ac:dyDescent="0.3">
      <c r="A24" s="215" t="s">
        <v>759</v>
      </c>
      <c r="B24" s="206"/>
      <c r="C24" s="355" t="s">
        <v>760</v>
      </c>
      <c r="D24" s="84" t="s">
        <v>416</v>
      </c>
      <c r="E24" s="482">
        <v>1</v>
      </c>
      <c r="F24" s="742"/>
      <c r="G24" s="486"/>
    </row>
    <row r="25" spans="1:7" x14ac:dyDescent="0.3">
      <c r="A25" s="215"/>
      <c r="B25" s="206"/>
      <c r="C25" s="355"/>
      <c r="D25" s="84"/>
      <c r="E25" s="482"/>
      <c r="F25" s="742"/>
      <c r="G25" s="166"/>
    </row>
    <row r="26" spans="1:7" x14ac:dyDescent="0.3">
      <c r="A26" s="215" t="s">
        <v>761</v>
      </c>
      <c r="B26" s="206" t="s">
        <v>762</v>
      </c>
      <c r="C26" s="355" t="s">
        <v>763</v>
      </c>
      <c r="D26" s="84" t="s">
        <v>416</v>
      </c>
      <c r="E26" s="482">
        <v>1</v>
      </c>
      <c r="F26" s="742"/>
      <c r="G26" s="486"/>
    </row>
    <row r="27" spans="1:7" x14ac:dyDescent="0.3">
      <c r="A27" s="215"/>
      <c r="B27" s="206"/>
      <c r="C27" s="355"/>
      <c r="D27" s="84"/>
      <c r="E27" s="482"/>
      <c r="F27" s="742"/>
      <c r="G27" s="166"/>
    </row>
    <row r="28" spans="1:7" x14ac:dyDescent="0.3">
      <c r="A28" s="215" t="s">
        <v>764</v>
      </c>
      <c r="B28" s="206"/>
      <c r="C28" s="488" t="s">
        <v>765</v>
      </c>
      <c r="D28" s="84" t="s">
        <v>416</v>
      </c>
      <c r="E28" s="482">
        <v>1</v>
      </c>
      <c r="F28" s="742"/>
      <c r="G28" s="486"/>
    </row>
    <row r="29" spans="1:7" x14ac:dyDescent="0.3">
      <c r="A29" s="215"/>
      <c r="B29" s="206"/>
      <c r="C29" s="488"/>
      <c r="D29" s="84"/>
      <c r="E29" s="482"/>
      <c r="F29" s="742"/>
      <c r="G29" s="166"/>
    </row>
    <row r="30" spans="1:7" ht="28.2" x14ac:dyDescent="0.3">
      <c r="A30" s="215" t="s">
        <v>766</v>
      </c>
      <c r="B30" s="206"/>
      <c r="C30" s="488" t="s">
        <v>767</v>
      </c>
      <c r="D30" s="84" t="s">
        <v>416</v>
      </c>
      <c r="E30" s="482">
        <v>1</v>
      </c>
      <c r="F30" s="742"/>
      <c r="G30" s="486"/>
    </row>
    <row r="31" spans="1:7" x14ac:dyDescent="0.3">
      <c r="A31" s="215"/>
      <c r="B31" s="206"/>
      <c r="C31" s="488"/>
      <c r="D31" s="84"/>
      <c r="E31" s="482"/>
      <c r="F31" s="742"/>
      <c r="G31" s="166"/>
    </row>
    <row r="32" spans="1:7" x14ac:dyDescent="0.3">
      <c r="A32" s="215" t="s">
        <v>768</v>
      </c>
      <c r="B32" s="206" t="s">
        <v>769</v>
      </c>
      <c r="C32" s="336" t="s">
        <v>770</v>
      </c>
      <c r="D32" s="84" t="s">
        <v>416</v>
      </c>
      <c r="E32" s="482">
        <v>2</v>
      </c>
      <c r="F32" s="742"/>
      <c r="G32" s="486"/>
    </row>
    <row r="33" spans="1:7" x14ac:dyDescent="0.3">
      <c r="A33" s="215"/>
      <c r="B33" s="206"/>
      <c r="C33" s="336"/>
      <c r="D33" s="84"/>
      <c r="E33" s="482"/>
      <c r="F33" s="742"/>
      <c r="G33" s="166"/>
    </row>
    <row r="34" spans="1:7" x14ac:dyDescent="0.3">
      <c r="A34" s="215" t="s">
        <v>771</v>
      </c>
      <c r="B34" s="206"/>
      <c r="C34" s="455" t="s">
        <v>772</v>
      </c>
      <c r="D34" s="84" t="s">
        <v>416</v>
      </c>
      <c r="E34" s="482">
        <v>2</v>
      </c>
      <c r="F34" s="742"/>
      <c r="G34" s="486"/>
    </row>
    <row r="35" spans="1:7" x14ac:dyDescent="0.3">
      <c r="A35" s="215"/>
      <c r="B35" s="206"/>
      <c r="C35" s="455"/>
      <c r="D35" s="84"/>
      <c r="E35" s="482"/>
      <c r="F35" s="742"/>
      <c r="G35" s="166"/>
    </row>
    <row r="36" spans="1:7" x14ac:dyDescent="0.3">
      <c r="A36" s="215" t="s">
        <v>773</v>
      </c>
      <c r="B36" s="206"/>
      <c r="C36" s="336" t="s">
        <v>774</v>
      </c>
      <c r="D36" s="84" t="s">
        <v>416</v>
      </c>
      <c r="E36" s="482">
        <v>1</v>
      </c>
      <c r="F36" s="742"/>
      <c r="G36" s="486"/>
    </row>
    <row r="37" spans="1:7" x14ac:dyDescent="0.3">
      <c r="A37" s="215"/>
      <c r="B37" s="206"/>
      <c r="C37" s="336"/>
      <c r="D37" s="84"/>
      <c r="E37" s="482"/>
      <c r="F37" s="742"/>
      <c r="G37" s="166"/>
    </row>
    <row r="38" spans="1:7" ht="27.6" x14ac:dyDescent="0.3">
      <c r="A38" s="215" t="s">
        <v>775</v>
      </c>
      <c r="B38" s="206"/>
      <c r="C38" s="489" t="s">
        <v>776</v>
      </c>
      <c r="D38" s="84" t="s">
        <v>416</v>
      </c>
      <c r="E38" s="221">
        <v>1</v>
      </c>
      <c r="F38" s="743"/>
      <c r="G38" s="486"/>
    </row>
    <row r="39" spans="1:7" x14ac:dyDescent="0.3">
      <c r="A39" s="215"/>
      <c r="B39" s="206"/>
      <c r="C39" s="487"/>
      <c r="D39" s="84"/>
      <c r="E39" s="482"/>
      <c r="F39" s="742"/>
      <c r="G39" s="166"/>
    </row>
    <row r="40" spans="1:7" ht="55.2" x14ac:dyDescent="0.3">
      <c r="A40" s="260" t="s">
        <v>777</v>
      </c>
      <c r="B40" s="206" t="s">
        <v>778</v>
      </c>
      <c r="C40" s="489" t="s">
        <v>779</v>
      </c>
      <c r="D40" s="84" t="s">
        <v>416</v>
      </c>
      <c r="E40" s="221">
        <v>1</v>
      </c>
      <c r="F40" s="743"/>
      <c r="G40" s="486"/>
    </row>
    <row r="41" spans="1:7" x14ac:dyDescent="0.3">
      <c r="A41" s="260"/>
      <c r="B41" s="260"/>
      <c r="C41" s="487"/>
      <c r="D41" s="84"/>
      <c r="E41" s="482"/>
      <c r="F41" s="742"/>
      <c r="G41" s="187"/>
    </row>
    <row r="42" spans="1:7" ht="28.2" x14ac:dyDescent="0.3">
      <c r="A42" s="260" t="s">
        <v>780</v>
      </c>
      <c r="B42" s="260"/>
      <c r="C42" s="487" t="s">
        <v>781</v>
      </c>
      <c r="D42" s="84" t="s">
        <v>416</v>
      </c>
      <c r="E42" s="482">
        <v>1</v>
      </c>
      <c r="F42" s="742"/>
      <c r="G42" s="486"/>
    </row>
    <row r="43" spans="1:7" x14ac:dyDescent="0.3">
      <c r="A43" s="260"/>
      <c r="B43" s="260"/>
      <c r="C43" s="487"/>
      <c r="D43" s="84"/>
      <c r="E43" s="482"/>
      <c r="F43" s="742"/>
      <c r="G43" s="187"/>
    </row>
    <row r="44" spans="1:7" x14ac:dyDescent="0.3">
      <c r="A44" s="260" t="s">
        <v>782</v>
      </c>
      <c r="B44" s="260"/>
      <c r="C44" s="355" t="s">
        <v>783</v>
      </c>
      <c r="D44" s="84" t="s">
        <v>8</v>
      </c>
      <c r="E44" s="482">
        <v>200</v>
      </c>
      <c r="F44" s="742"/>
      <c r="G44" s="486"/>
    </row>
    <row r="45" spans="1:7" x14ac:dyDescent="0.3">
      <c r="A45" s="260"/>
      <c r="B45" s="260"/>
      <c r="C45" s="355"/>
      <c r="D45" s="84"/>
      <c r="E45" s="482"/>
      <c r="F45" s="742"/>
      <c r="G45" s="187"/>
    </row>
    <row r="46" spans="1:7" x14ac:dyDescent="0.3">
      <c r="A46" s="260" t="s">
        <v>784</v>
      </c>
      <c r="B46" s="260"/>
      <c r="C46" s="355" t="s">
        <v>785</v>
      </c>
      <c r="D46" s="84" t="s">
        <v>416</v>
      </c>
      <c r="E46" s="482">
        <v>50</v>
      </c>
      <c r="F46" s="742"/>
      <c r="G46" s="486"/>
    </row>
    <row r="47" spans="1:7" x14ac:dyDescent="0.3">
      <c r="A47" s="260"/>
      <c r="B47" s="260"/>
      <c r="C47" s="355"/>
      <c r="D47" s="84"/>
      <c r="E47" s="482"/>
      <c r="F47" s="742"/>
      <c r="G47" s="187"/>
    </row>
    <row r="48" spans="1:7" x14ac:dyDescent="0.3">
      <c r="A48" s="260" t="s">
        <v>786</v>
      </c>
      <c r="B48" s="260"/>
      <c r="C48" s="355" t="s">
        <v>787</v>
      </c>
      <c r="D48" s="84" t="s">
        <v>416</v>
      </c>
      <c r="E48" s="482">
        <f>E46</f>
        <v>50</v>
      </c>
      <c r="F48" s="742"/>
      <c r="G48" s="486"/>
    </row>
    <row r="49" spans="1:7" x14ac:dyDescent="0.3">
      <c r="A49" s="260"/>
      <c r="B49" s="260"/>
      <c r="C49" s="488"/>
      <c r="D49" s="482"/>
      <c r="E49" s="482"/>
      <c r="F49" s="742"/>
      <c r="G49" s="187"/>
    </row>
    <row r="50" spans="1:7" x14ac:dyDescent="0.3">
      <c r="A50" s="260"/>
      <c r="B50" s="260"/>
      <c r="C50" s="480" t="s">
        <v>788</v>
      </c>
      <c r="D50" s="482"/>
      <c r="E50" s="482"/>
      <c r="F50" s="742"/>
      <c r="G50" s="187"/>
    </row>
    <row r="51" spans="1:7" x14ac:dyDescent="0.3">
      <c r="A51" s="260"/>
      <c r="B51" s="260"/>
      <c r="C51" s="484"/>
      <c r="D51" s="482"/>
      <c r="E51" s="482"/>
      <c r="F51" s="742"/>
      <c r="G51" s="187"/>
    </row>
    <row r="52" spans="1:7" x14ac:dyDescent="0.3">
      <c r="A52" s="260" t="s">
        <v>789</v>
      </c>
      <c r="B52" s="206" t="s">
        <v>769</v>
      </c>
      <c r="C52" s="336" t="s">
        <v>770</v>
      </c>
      <c r="D52" s="84" t="s">
        <v>416</v>
      </c>
      <c r="E52" s="482">
        <v>2</v>
      </c>
      <c r="F52" s="742"/>
      <c r="G52" s="486"/>
    </row>
    <row r="53" spans="1:7" x14ac:dyDescent="0.3">
      <c r="A53" s="260"/>
      <c r="B53" s="260"/>
      <c r="C53" s="336"/>
      <c r="D53" s="84"/>
      <c r="E53" s="482"/>
      <c r="F53" s="742"/>
      <c r="G53" s="187"/>
    </row>
    <row r="54" spans="1:7" ht="28.2" x14ac:dyDescent="0.3">
      <c r="A54" s="260" t="s">
        <v>790</v>
      </c>
      <c r="B54" s="260"/>
      <c r="C54" s="487" t="s">
        <v>791</v>
      </c>
      <c r="D54" s="84" t="s">
        <v>416</v>
      </c>
      <c r="E54" s="482">
        <v>1</v>
      </c>
      <c r="F54" s="742"/>
      <c r="G54" s="486"/>
    </row>
    <row r="55" spans="1:7" x14ac:dyDescent="0.3">
      <c r="A55" s="260"/>
      <c r="B55" s="260"/>
      <c r="C55" s="487"/>
      <c r="D55" s="84"/>
      <c r="E55" s="482"/>
      <c r="F55" s="485"/>
      <c r="G55" s="187"/>
    </row>
    <row r="56" spans="1:7" x14ac:dyDescent="0.3">
      <c r="A56" s="198" t="s">
        <v>295</v>
      </c>
      <c r="B56" s="199"/>
      <c r="C56" s="199"/>
      <c r="D56" s="200"/>
      <c r="E56" s="200"/>
      <c r="F56" s="201"/>
      <c r="G56" s="491"/>
    </row>
    <row r="57" spans="1:7" x14ac:dyDescent="0.3">
      <c r="A57" s="203"/>
      <c r="B57" s="203"/>
      <c r="C57" s="203"/>
      <c r="D57" s="143"/>
      <c r="E57" s="143"/>
      <c r="F57" s="204"/>
      <c r="G57" s="329"/>
    </row>
    <row r="58" spans="1:7" x14ac:dyDescent="0.3">
      <c r="A58" s="329"/>
      <c r="B58" s="204"/>
      <c r="C58" s="144"/>
      <c r="D58" s="147"/>
      <c r="E58" s="147"/>
      <c r="F58" s="147"/>
      <c r="G58" s="147" t="s">
        <v>583</v>
      </c>
    </row>
    <row r="59" spans="1:7" x14ac:dyDescent="0.3">
      <c r="A59" s="329"/>
      <c r="B59" s="204"/>
      <c r="C59" s="144"/>
      <c r="D59" s="330"/>
      <c r="E59" s="330"/>
      <c r="F59" s="330"/>
      <c r="G59" s="330" t="str">
        <f>G2</f>
        <v>DIEPSLOOT SEWAGE AQUEDUCT:  BILL No 2 (BRIDGE 2)</v>
      </c>
    </row>
    <row r="60" spans="1:7" x14ac:dyDescent="0.3">
      <c r="A60" s="329"/>
      <c r="B60" s="204"/>
      <c r="C60" s="144"/>
      <c r="D60" s="331"/>
      <c r="E60" s="331"/>
      <c r="F60" s="331"/>
      <c r="G60" s="331" t="str">
        <f>G3</f>
        <v>SECTION 8: ELECTRICAL AND SECURITY</v>
      </c>
    </row>
    <row r="61" spans="1:7" x14ac:dyDescent="0.3">
      <c r="A61" s="149" t="s">
        <v>24</v>
      </c>
      <c r="B61" s="149" t="s">
        <v>0</v>
      </c>
      <c r="C61" s="149" t="s">
        <v>9</v>
      </c>
      <c r="D61" s="150" t="s">
        <v>1</v>
      </c>
      <c r="E61" s="151" t="s">
        <v>2</v>
      </c>
      <c r="F61" s="152" t="s">
        <v>25</v>
      </c>
      <c r="G61" s="474" t="s">
        <v>183</v>
      </c>
    </row>
    <row r="62" spans="1:7" x14ac:dyDescent="0.3">
      <c r="A62" s="154" t="s">
        <v>3</v>
      </c>
      <c r="B62" s="154" t="s">
        <v>184</v>
      </c>
      <c r="C62" s="154"/>
      <c r="D62" s="155"/>
      <c r="E62" s="156"/>
      <c r="F62" s="157"/>
      <c r="G62" s="158"/>
    </row>
    <row r="63" spans="1:7" x14ac:dyDescent="0.3">
      <c r="A63" s="339" t="s">
        <v>296</v>
      </c>
      <c r="B63" s="340"/>
      <c r="C63" s="340"/>
      <c r="D63" s="340"/>
      <c r="E63" s="340"/>
      <c r="F63" s="413"/>
      <c r="G63" s="492"/>
    </row>
    <row r="64" spans="1:7" x14ac:dyDescent="0.3">
      <c r="A64" s="260"/>
      <c r="B64" s="260"/>
      <c r="C64" s="480" t="s">
        <v>792</v>
      </c>
      <c r="D64" s="481"/>
      <c r="E64" s="482"/>
      <c r="F64" s="485"/>
      <c r="G64" s="187"/>
    </row>
    <row r="65" spans="1:7" x14ac:dyDescent="0.3">
      <c r="A65" s="260"/>
      <c r="B65" s="260"/>
      <c r="C65" s="480"/>
      <c r="D65" s="481"/>
      <c r="E65" s="482"/>
      <c r="F65" s="485"/>
      <c r="G65" s="187"/>
    </row>
    <row r="66" spans="1:7" ht="27.6" x14ac:dyDescent="0.3">
      <c r="A66" s="260" t="s">
        <v>793</v>
      </c>
      <c r="B66" s="206" t="s">
        <v>757</v>
      </c>
      <c r="C66" s="355" t="s">
        <v>794</v>
      </c>
      <c r="D66" s="84" t="s">
        <v>416</v>
      </c>
      <c r="E66" s="482">
        <v>12</v>
      </c>
      <c r="F66" s="742"/>
      <c r="G66" s="486"/>
    </row>
    <row r="67" spans="1:7" x14ac:dyDescent="0.3">
      <c r="A67" s="260"/>
      <c r="B67" s="260"/>
      <c r="C67" s="355"/>
      <c r="D67" s="84"/>
      <c r="E67" s="482"/>
      <c r="F67" s="742"/>
      <c r="G67" s="187"/>
    </row>
    <row r="68" spans="1:7" ht="27.6" x14ac:dyDescent="0.3">
      <c r="A68" s="260" t="s">
        <v>795</v>
      </c>
      <c r="B68" s="260"/>
      <c r="C68" s="355" t="s">
        <v>796</v>
      </c>
      <c r="D68" s="84" t="s">
        <v>416</v>
      </c>
      <c r="E68" s="482">
        <v>12</v>
      </c>
      <c r="F68" s="742"/>
      <c r="G68" s="486"/>
    </row>
    <row r="69" spans="1:7" x14ac:dyDescent="0.3">
      <c r="A69" s="260"/>
      <c r="B69" s="260"/>
      <c r="C69" s="355"/>
      <c r="D69" s="84"/>
      <c r="E69" s="482"/>
      <c r="F69" s="742"/>
      <c r="G69" s="187"/>
    </row>
    <row r="70" spans="1:7" x14ac:dyDescent="0.3">
      <c r="A70" s="260" t="s">
        <v>797</v>
      </c>
      <c r="B70" s="206" t="s">
        <v>798</v>
      </c>
      <c r="C70" s="488" t="s">
        <v>799</v>
      </c>
      <c r="D70" s="84" t="s">
        <v>416</v>
      </c>
      <c r="E70" s="482">
        <v>20</v>
      </c>
      <c r="F70" s="742"/>
      <c r="G70" s="486"/>
    </row>
    <row r="71" spans="1:7" x14ac:dyDescent="0.3">
      <c r="A71" s="260"/>
      <c r="B71" s="260"/>
      <c r="C71" s="488"/>
      <c r="D71" s="84"/>
      <c r="E71" s="482"/>
      <c r="F71" s="742"/>
      <c r="G71" s="187"/>
    </row>
    <row r="72" spans="1:7" x14ac:dyDescent="0.3">
      <c r="A72" s="260" t="s">
        <v>800</v>
      </c>
      <c r="B72" s="260"/>
      <c r="C72" s="355" t="s">
        <v>783</v>
      </c>
      <c r="D72" s="84" t="s">
        <v>8</v>
      </c>
      <c r="E72" s="482">
        <v>150</v>
      </c>
      <c r="F72" s="742"/>
      <c r="G72" s="486"/>
    </row>
    <row r="73" spans="1:7" x14ac:dyDescent="0.3">
      <c r="A73" s="260"/>
      <c r="B73" s="260"/>
      <c r="C73" s="355"/>
      <c r="D73" s="84"/>
      <c r="E73" s="482"/>
      <c r="F73" s="742"/>
      <c r="G73" s="187"/>
    </row>
    <row r="74" spans="1:7" x14ac:dyDescent="0.3">
      <c r="A74" s="260" t="s">
        <v>801</v>
      </c>
      <c r="B74" s="260"/>
      <c r="C74" s="355" t="s">
        <v>785</v>
      </c>
      <c r="D74" s="84" t="s">
        <v>416</v>
      </c>
      <c r="E74" s="482">
        <v>40</v>
      </c>
      <c r="F74" s="742"/>
      <c r="G74" s="486"/>
    </row>
    <row r="75" spans="1:7" x14ac:dyDescent="0.3">
      <c r="A75" s="260"/>
      <c r="B75" s="260"/>
      <c r="C75" s="355"/>
      <c r="D75" s="84"/>
      <c r="E75" s="482"/>
      <c r="F75" s="742"/>
      <c r="G75" s="187"/>
    </row>
    <row r="76" spans="1:7" x14ac:dyDescent="0.3">
      <c r="A76" s="260" t="s">
        <v>802</v>
      </c>
      <c r="B76" s="260"/>
      <c r="C76" s="355" t="s">
        <v>787</v>
      </c>
      <c r="D76" s="84" t="s">
        <v>416</v>
      </c>
      <c r="E76" s="482">
        <f>E74</f>
        <v>40</v>
      </c>
      <c r="F76" s="742"/>
      <c r="G76" s="486"/>
    </row>
    <row r="77" spans="1:7" x14ac:dyDescent="0.3">
      <c r="A77" s="260"/>
      <c r="B77" s="260"/>
      <c r="C77" s="355"/>
      <c r="D77" s="84"/>
      <c r="E77" s="482"/>
      <c r="F77" s="742"/>
      <c r="G77" s="187"/>
    </row>
    <row r="78" spans="1:7" x14ac:dyDescent="0.3">
      <c r="A78" s="260" t="s">
        <v>803</v>
      </c>
      <c r="B78" s="206" t="s">
        <v>804</v>
      </c>
      <c r="C78" s="355" t="s">
        <v>805</v>
      </c>
      <c r="D78" s="84" t="s">
        <v>416</v>
      </c>
      <c r="E78" s="482">
        <v>12300</v>
      </c>
      <c r="F78" s="742"/>
      <c r="G78" s="486"/>
    </row>
    <row r="79" spans="1:7" x14ac:dyDescent="0.3">
      <c r="A79" s="260"/>
      <c r="B79" s="260"/>
      <c r="C79" s="355"/>
      <c r="D79" s="84"/>
      <c r="E79" s="482"/>
      <c r="F79" s="742"/>
      <c r="G79" s="187"/>
    </row>
    <row r="80" spans="1:7" ht="27.6" x14ac:dyDescent="0.3">
      <c r="A80" s="260" t="s">
        <v>806</v>
      </c>
      <c r="B80" s="260"/>
      <c r="C80" s="355" t="s">
        <v>807</v>
      </c>
      <c r="D80" s="84" t="s">
        <v>416</v>
      </c>
      <c r="E80" s="482">
        <v>40</v>
      </c>
      <c r="F80" s="742"/>
      <c r="G80" s="486"/>
    </row>
    <row r="81" spans="1:7" x14ac:dyDescent="0.3">
      <c r="A81" s="260"/>
      <c r="B81" s="260"/>
      <c r="C81" s="487"/>
      <c r="D81" s="482"/>
      <c r="E81" s="482"/>
      <c r="F81" s="742"/>
      <c r="G81" s="187"/>
    </row>
    <row r="82" spans="1:7" x14ac:dyDescent="0.3">
      <c r="A82" s="260"/>
      <c r="B82" s="260"/>
      <c r="C82" s="480" t="s">
        <v>808</v>
      </c>
      <c r="D82" s="482"/>
      <c r="E82" s="482"/>
      <c r="F82" s="742"/>
      <c r="G82" s="187"/>
    </row>
    <row r="83" spans="1:7" x14ac:dyDescent="0.3">
      <c r="A83" s="260"/>
      <c r="B83" s="260"/>
      <c r="C83" s="480"/>
      <c r="D83" s="482"/>
      <c r="E83" s="482"/>
      <c r="F83" s="742"/>
      <c r="G83" s="187"/>
    </row>
    <row r="84" spans="1:7" x14ac:dyDescent="0.3">
      <c r="A84" s="260" t="s">
        <v>809</v>
      </c>
      <c r="B84" s="260"/>
      <c r="C84" s="487" t="s">
        <v>810</v>
      </c>
      <c r="D84" s="84" t="s">
        <v>8</v>
      </c>
      <c r="E84" s="482">
        <v>400</v>
      </c>
      <c r="F84" s="742"/>
      <c r="G84" s="486"/>
    </row>
    <row r="85" spans="1:7" x14ac:dyDescent="0.3">
      <c r="A85" s="260"/>
      <c r="B85" s="260"/>
      <c r="C85" s="487"/>
      <c r="D85" s="84"/>
      <c r="E85" s="482"/>
      <c r="F85" s="742"/>
      <c r="G85" s="187"/>
    </row>
    <row r="86" spans="1:7" x14ac:dyDescent="0.3">
      <c r="A86" s="260" t="s">
        <v>811</v>
      </c>
      <c r="B86" s="260"/>
      <c r="C86" s="487" t="s">
        <v>812</v>
      </c>
      <c r="D86" s="84" t="s">
        <v>416</v>
      </c>
      <c r="E86" s="482">
        <v>40</v>
      </c>
      <c r="F86" s="742"/>
      <c r="G86" s="486"/>
    </row>
    <row r="87" spans="1:7" x14ac:dyDescent="0.3">
      <c r="A87" s="260"/>
      <c r="B87" s="260"/>
      <c r="C87" s="487"/>
      <c r="D87" s="84"/>
      <c r="E87" s="482"/>
      <c r="F87" s="742"/>
      <c r="G87" s="187"/>
    </row>
    <row r="88" spans="1:7" x14ac:dyDescent="0.3">
      <c r="A88" s="260" t="s">
        <v>813</v>
      </c>
      <c r="B88" s="260"/>
      <c r="C88" s="487" t="s">
        <v>814</v>
      </c>
      <c r="D88" s="84" t="s">
        <v>416</v>
      </c>
      <c r="E88" s="482">
        <f>E86/2</f>
        <v>20</v>
      </c>
      <c r="F88" s="742"/>
      <c r="G88" s="486"/>
    </row>
    <row r="89" spans="1:7" x14ac:dyDescent="0.3">
      <c r="A89" s="260"/>
      <c r="B89" s="260"/>
      <c r="C89" s="487"/>
      <c r="D89" s="84"/>
      <c r="E89" s="482"/>
      <c r="F89" s="742"/>
      <c r="G89" s="187"/>
    </row>
    <row r="90" spans="1:7" x14ac:dyDescent="0.3">
      <c r="A90" s="260" t="s">
        <v>815</v>
      </c>
      <c r="B90" s="260"/>
      <c r="C90" s="488" t="s">
        <v>816</v>
      </c>
      <c r="D90" s="84" t="s">
        <v>416</v>
      </c>
      <c r="E90" s="482">
        <f>E88</f>
        <v>20</v>
      </c>
      <c r="F90" s="742"/>
      <c r="G90" s="486"/>
    </row>
    <row r="91" spans="1:7" x14ac:dyDescent="0.3">
      <c r="A91" s="260"/>
      <c r="B91" s="260"/>
      <c r="C91" s="488"/>
      <c r="D91" s="84"/>
      <c r="E91" s="482"/>
      <c r="F91" s="742"/>
      <c r="G91" s="187"/>
    </row>
    <row r="92" spans="1:7" x14ac:dyDescent="0.3">
      <c r="A92" s="260" t="s">
        <v>817</v>
      </c>
      <c r="B92" s="260"/>
      <c r="C92" s="487" t="s">
        <v>818</v>
      </c>
      <c r="D92" s="84" t="s">
        <v>8</v>
      </c>
      <c r="E92" s="482">
        <f>(SUM(E12:E14)*1)</f>
        <v>24</v>
      </c>
      <c r="F92" s="742"/>
      <c r="G92" s="486"/>
    </row>
    <row r="93" spans="1:7" x14ac:dyDescent="0.3">
      <c r="A93" s="260"/>
      <c r="B93" s="260"/>
      <c r="C93" s="487"/>
      <c r="D93" s="84"/>
      <c r="E93" s="482"/>
      <c r="F93" s="744"/>
      <c r="G93" s="187"/>
    </row>
    <row r="94" spans="1:7" x14ac:dyDescent="0.3">
      <c r="A94" s="260" t="s">
        <v>819</v>
      </c>
      <c r="B94" s="206" t="s">
        <v>820</v>
      </c>
      <c r="C94" s="494" t="s">
        <v>821</v>
      </c>
      <c r="D94" s="482" t="s">
        <v>822</v>
      </c>
      <c r="E94" s="482">
        <v>320</v>
      </c>
      <c r="F94" s="745"/>
      <c r="G94" s="486"/>
    </row>
    <row r="95" spans="1:7" x14ac:dyDescent="0.3">
      <c r="A95" s="260"/>
      <c r="B95" s="260"/>
      <c r="C95" s="494"/>
      <c r="D95" s="496"/>
      <c r="E95" s="482"/>
      <c r="F95" s="745"/>
      <c r="G95" s="187"/>
    </row>
    <row r="96" spans="1:7" x14ac:dyDescent="0.3">
      <c r="A96" s="260">
        <v>8.1999999999999993</v>
      </c>
      <c r="B96" s="260" t="s">
        <v>823</v>
      </c>
      <c r="C96" s="480" t="s">
        <v>824</v>
      </c>
      <c r="D96" s="496"/>
      <c r="E96" s="482"/>
      <c r="F96" s="745"/>
      <c r="G96" s="187"/>
    </row>
    <row r="97" spans="1:7" x14ac:dyDescent="0.3">
      <c r="A97" s="260"/>
      <c r="B97" s="260"/>
      <c r="C97" s="494"/>
      <c r="D97" s="496"/>
      <c r="E97" s="482"/>
      <c r="F97" s="745"/>
      <c r="G97" s="187"/>
    </row>
    <row r="98" spans="1:7" x14ac:dyDescent="0.3">
      <c r="A98" s="260"/>
      <c r="B98" s="260" t="s">
        <v>825</v>
      </c>
      <c r="C98" s="480" t="s">
        <v>826</v>
      </c>
      <c r="D98" s="145"/>
      <c r="E98" s="161"/>
      <c r="F98" s="746"/>
      <c r="G98" s="187"/>
    </row>
    <row r="99" spans="1:7" x14ac:dyDescent="0.3">
      <c r="A99" s="260"/>
      <c r="B99" s="260"/>
      <c r="C99" s="286"/>
      <c r="D99" s="145"/>
      <c r="E99" s="161"/>
      <c r="F99" s="747"/>
      <c r="G99" s="187"/>
    </row>
    <row r="100" spans="1:7" ht="41.4" x14ac:dyDescent="0.3">
      <c r="A100" s="260"/>
      <c r="B100" s="260"/>
      <c r="C100" s="498" t="s">
        <v>827</v>
      </c>
      <c r="D100" s="145"/>
      <c r="E100" s="161"/>
      <c r="F100" s="747"/>
      <c r="G100" s="187"/>
    </row>
    <row r="101" spans="1:7" x14ac:dyDescent="0.3">
      <c r="A101" s="260"/>
      <c r="B101" s="260"/>
      <c r="C101" s="206"/>
      <c r="D101" s="145"/>
      <c r="E101" s="161"/>
      <c r="F101" s="747"/>
      <c r="G101" s="187"/>
    </row>
    <row r="102" spans="1:7" ht="41.4" x14ac:dyDescent="0.3">
      <c r="A102" s="260" t="s">
        <v>245</v>
      </c>
      <c r="B102" s="260"/>
      <c r="C102" s="281" t="s">
        <v>828</v>
      </c>
      <c r="D102" s="145" t="s">
        <v>252</v>
      </c>
      <c r="E102" s="161">
        <v>57</v>
      </c>
      <c r="F102" s="747"/>
      <c r="G102" s="499"/>
    </row>
    <row r="103" spans="1:7" x14ac:dyDescent="0.3">
      <c r="A103" s="260"/>
      <c r="B103" s="260"/>
      <c r="C103" s="206"/>
      <c r="D103" s="145"/>
      <c r="E103" s="161"/>
      <c r="F103" s="748"/>
      <c r="G103" s="187"/>
    </row>
    <row r="104" spans="1:7" ht="41.4" x14ac:dyDescent="0.3">
      <c r="A104" s="260"/>
      <c r="B104" s="260"/>
      <c r="C104" s="281" t="s">
        <v>829</v>
      </c>
      <c r="D104" s="145" t="s">
        <v>252</v>
      </c>
      <c r="E104" s="161">
        <v>32</v>
      </c>
      <c r="F104" s="748"/>
      <c r="G104" s="187"/>
    </row>
    <row r="105" spans="1:7" x14ac:dyDescent="0.3">
      <c r="A105" s="260"/>
      <c r="B105" s="260"/>
      <c r="C105" s="206"/>
      <c r="D105" s="145"/>
      <c r="E105" s="161"/>
      <c r="F105" s="748"/>
      <c r="G105" s="187"/>
    </row>
    <row r="106" spans="1:7" x14ac:dyDescent="0.3">
      <c r="A106" s="260"/>
      <c r="B106" s="260" t="s">
        <v>830</v>
      </c>
      <c r="C106" s="480" t="s">
        <v>831</v>
      </c>
      <c r="D106" s="145"/>
      <c r="E106" s="161"/>
      <c r="F106" s="747"/>
      <c r="G106" s="187"/>
    </row>
    <row r="107" spans="1:7" x14ac:dyDescent="0.3">
      <c r="A107" s="260"/>
      <c r="B107" s="260"/>
      <c r="C107" s="501"/>
      <c r="D107" s="145"/>
      <c r="E107" s="161"/>
      <c r="F107" s="747"/>
      <c r="G107" s="187"/>
    </row>
    <row r="108" spans="1:7" ht="55.2" x14ac:dyDescent="0.3">
      <c r="A108" s="260"/>
      <c r="B108" s="260"/>
      <c r="C108" s="498" t="s">
        <v>832</v>
      </c>
      <c r="D108" s="145"/>
      <c r="E108" s="161"/>
      <c r="F108" s="747"/>
      <c r="G108" s="187"/>
    </row>
    <row r="109" spans="1:7" x14ac:dyDescent="0.3">
      <c r="A109" s="260"/>
      <c r="B109" s="260"/>
      <c r="C109" s="206"/>
      <c r="D109" s="145"/>
      <c r="E109" s="161"/>
      <c r="F109" s="747"/>
      <c r="G109" s="187"/>
    </row>
    <row r="110" spans="1:7" x14ac:dyDescent="0.3">
      <c r="A110" s="260" t="s">
        <v>249</v>
      </c>
      <c r="B110" s="260" t="s">
        <v>830</v>
      </c>
      <c r="C110" s="502" t="s">
        <v>833</v>
      </c>
      <c r="D110" s="84" t="s">
        <v>8</v>
      </c>
      <c r="E110" s="503">
        <v>1800</v>
      </c>
      <c r="F110" s="749"/>
      <c r="G110" s="257"/>
    </row>
    <row r="111" spans="1:7" x14ac:dyDescent="0.3">
      <c r="A111" s="198" t="s">
        <v>295</v>
      </c>
      <c r="B111" s="199"/>
      <c r="C111" s="199"/>
      <c r="D111" s="200"/>
      <c r="E111" s="200"/>
      <c r="F111" s="201"/>
      <c r="G111" s="491"/>
    </row>
    <row r="112" spans="1:7" x14ac:dyDescent="0.3">
      <c r="A112" s="203"/>
      <c r="B112" s="203"/>
      <c r="C112" s="203"/>
      <c r="D112" s="143"/>
      <c r="E112" s="143"/>
      <c r="F112" s="204"/>
      <c r="G112" s="329"/>
    </row>
    <row r="113" spans="1:7" x14ac:dyDescent="0.3">
      <c r="A113" s="329"/>
      <c r="B113" s="204"/>
      <c r="C113" s="144"/>
      <c r="D113" s="147"/>
      <c r="E113" s="147"/>
      <c r="F113" s="147"/>
      <c r="G113" s="147" t="s">
        <v>583</v>
      </c>
    </row>
    <row r="114" spans="1:7" x14ac:dyDescent="0.3">
      <c r="A114" s="329"/>
      <c r="B114" s="204"/>
      <c r="C114" s="144"/>
      <c r="D114" s="330"/>
      <c r="E114" s="330"/>
      <c r="F114" s="330"/>
      <c r="G114" s="330" t="str">
        <f>G2</f>
        <v>DIEPSLOOT SEWAGE AQUEDUCT:  BILL No 2 (BRIDGE 2)</v>
      </c>
    </row>
    <row r="115" spans="1:7" x14ac:dyDescent="0.3">
      <c r="A115" s="329"/>
      <c r="B115" s="204"/>
      <c r="C115" s="144"/>
      <c r="D115" s="331"/>
      <c r="E115" s="331"/>
      <c r="F115" s="331"/>
      <c r="G115" s="331" t="str">
        <f>G3</f>
        <v>SECTION 8: ELECTRICAL AND SECURITY</v>
      </c>
    </row>
    <row r="116" spans="1:7" x14ac:dyDescent="0.3">
      <c r="A116" s="149" t="s">
        <v>24</v>
      </c>
      <c r="B116" s="149" t="s">
        <v>0</v>
      </c>
      <c r="C116" s="149" t="s">
        <v>9</v>
      </c>
      <c r="D116" s="150" t="s">
        <v>1</v>
      </c>
      <c r="E116" s="151" t="s">
        <v>2</v>
      </c>
      <c r="F116" s="152" t="s">
        <v>25</v>
      </c>
      <c r="G116" s="474" t="s">
        <v>183</v>
      </c>
    </row>
    <row r="117" spans="1:7" x14ac:dyDescent="0.3">
      <c r="A117" s="154" t="s">
        <v>3</v>
      </c>
      <c r="B117" s="154" t="s">
        <v>184</v>
      </c>
      <c r="C117" s="154"/>
      <c r="D117" s="155"/>
      <c r="E117" s="156"/>
      <c r="F117" s="157"/>
      <c r="G117" s="158"/>
    </row>
    <row r="118" spans="1:7" x14ac:dyDescent="0.3">
      <c r="A118" s="339" t="s">
        <v>296</v>
      </c>
      <c r="B118" s="340"/>
      <c r="C118" s="340"/>
      <c r="D118" s="340"/>
      <c r="E118" s="340"/>
      <c r="F118" s="413"/>
      <c r="G118" s="492"/>
    </row>
    <row r="119" spans="1:7" x14ac:dyDescent="0.3">
      <c r="A119" s="506"/>
      <c r="B119" s="507"/>
      <c r="C119" s="506"/>
      <c r="D119" s="508"/>
      <c r="E119" s="509"/>
      <c r="F119" s="510"/>
      <c r="G119" s="187"/>
    </row>
    <row r="120" spans="1:7" x14ac:dyDescent="0.3">
      <c r="A120" s="260" t="s">
        <v>413</v>
      </c>
      <c r="B120" s="260" t="s">
        <v>830</v>
      </c>
      <c r="C120" s="502" t="s">
        <v>834</v>
      </c>
      <c r="D120" s="84" t="s">
        <v>8</v>
      </c>
      <c r="E120" s="503">
        <v>1800</v>
      </c>
      <c r="F120" s="749"/>
      <c r="G120" s="257"/>
    </row>
    <row r="121" spans="1:7" x14ac:dyDescent="0.3">
      <c r="A121" s="260"/>
      <c r="B121" s="260"/>
      <c r="C121" s="502"/>
      <c r="D121" s="84"/>
      <c r="E121" s="503"/>
      <c r="F121" s="749"/>
      <c r="G121" s="503"/>
    </row>
    <row r="122" spans="1:7" ht="27.6" x14ac:dyDescent="0.3">
      <c r="A122" s="260" t="s">
        <v>835</v>
      </c>
      <c r="B122" s="260" t="s">
        <v>830</v>
      </c>
      <c r="C122" s="502" t="s">
        <v>836</v>
      </c>
      <c r="D122" s="84" t="s">
        <v>416</v>
      </c>
      <c r="E122" s="503">
        <v>2</v>
      </c>
      <c r="F122" s="750"/>
      <c r="G122" s="257"/>
    </row>
    <row r="123" spans="1:7" x14ac:dyDescent="0.3">
      <c r="A123" s="260"/>
      <c r="B123" s="260"/>
      <c r="C123" s="502"/>
      <c r="D123" s="84"/>
      <c r="E123" s="503"/>
      <c r="F123" s="750"/>
      <c r="G123" s="503"/>
    </row>
    <row r="124" spans="1:7" ht="27.6" x14ac:dyDescent="0.3">
      <c r="A124" s="260" t="s">
        <v>837</v>
      </c>
      <c r="B124" s="260" t="s">
        <v>830</v>
      </c>
      <c r="C124" s="502" t="s">
        <v>838</v>
      </c>
      <c r="D124" s="84" t="s">
        <v>416</v>
      </c>
      <c r="E124" s="503">
        <v>2</v>
      </c>
      <c r="F124" s="750"/>
      <c r="G124" s="257"/>
    </row>
    <row r="125" spans="1:7" x14ac:dyDescent="0.3">
      <c r="A125" s="260"/>
      <c r="B125" s="260"/>
      <c r="C125" s="206"/>
      <c r="D125" s="145"/>
      <c r="E125" s="161"/>
      <c r="F125" s="750"/>
      <c r="G125" s="187"/>
    </row>
    <row r="126" spans="1:7" x14ac:dyDescent="0.3">
      <c r="A126" s="260"/>
      <c r="B126" s="260" t="s">
        <v>839</v>
      </c>
      <c r="C126" s="480" t="s">
        <v>840</v>
      </c>
      <c r="D126" s="511"/>
      <c r="E126" s="511"/>
      <c r="F126" s="750"/>
      <c r="G126" s="187"/>
    </row>
    <row r="127" spans="1:7" x14ac:dyDescent="0.3">
      <c r="A127" s="260"/>
      <c r="B127" s="260"/>
      <c r="C127" s="512"/>
      <c r="D127" s="513"/>
      <c r="E127" s="511"/>
      <c r="F127" s="505"/>
      <c r="G127" s="187"/>
    </row>
    <row r="128" spans="1:7" ht="41.4" x14ac:dyDescent="0.3">
      <c r="A128" s="260"/>
      <c r="B128" s="260"/>
      <c r="C128" s="498" t="s">
        <v>841</v>
      </c>
      <c r="D128" s="514"/>
      <c r="E128" s="503"/>
      <c r="F128" s="505"/>
      <c r="G128" s="187"/>
    </row>
    <row r="129" spans="1:7" x14ac:dyDescent="0.3">
      <c r="A129" s="242"/>
      <c r="B129" s="242"/>
      <c r="C129" s="210"/>
      <c r="D129" s="204"/>
      <c r="E129" s="175"/>
      <c r="F129" s="212"/>
      <c r="G129" s="187"/>
    </row>
    <row r="130" spans="1:7" ht="27.6" x14ac:dyDescent="0.3">
      <c r="A130" s="260" t="s">
        <v>842</v>
      </c>
      <c r="B130" s="260" t="s">
        <v>843</v>
      </c>
      <c r="C130" s="515" t="s">
        <v>844</v>
      </c>
      <c r="D130" s="385" t="s">
        <v>8</v>
      </c>
      <c r="E130" s="503">
        <v>500</v>
      </c>
      <c r="F130" s="750"/>
      <c r="G130" s="503"/>
    </row>
    <row r="131" spans="1:7" x14ac:dyDescent="0.3">
      <c r="A131" s="252"/>
      <c r="B131" s="252"/>
      <c r="C131" s="515"/>
      <c r="D131" s="385"/>
      <c r="E131" s="503"/>
      <c r="F131" s="751"/>
      <c r="G131" s="503"/>
    </row>
    <row r="132" spans="1:7" ht="27.6" x14ac:dyDescent="0.3">
      <c r="A132" s="252" t="s">
        <v>845</v>
      </c>
      <c r="B132" s="260" t="s">
        <v>843</v>
      </c>
      <c r="C132" s="515" t="s">
        <v>846</v>
      </c>
      <c r="D132" s="385" t="s">
        <v>8</v>
      </c>
      <c r="E132" s="503">
        <v>500</v>
      </c>
      <c r="F132" s="750"/>
      <c r="G132" s="503"/>
    </row>
    <row r="133" spans="1:7" x14ac:dyDescent="0.3">
      <c r="A133" s="210"/>
      <c r="B133" s="210"/>
      <c r="C133" s="210"/>
      <c r="D133" s="212"/>
      <c r="E133" s="212"/>
      <c r="F133" s="752"/>
      <c r="G133" s="187"/>
    </row>
    <row r="134" spans="1:7" x14ac:dyDescent="0.3">
      <c r="A134" s="252"/>
      <c r="B134" s="260" t="s">
        <v>847</v>
      </c>
      <c r="C134" s="517" t="s">
        <v>848</v>
      </c>
      <c r="D134" s="288"/>
      <c r="E134" s="238"/>
      <c r="F134" s="753"/>
      <c r="G134" s="187"/>
    </row>
    <row r="135" spans="1:7" x14ac:dyDescent="0.3">
      <c r="A135" s="252"/>
      <c r="B135" s="260"/>
      <c r="C135" s="517"/>
      <c r="D135" s="288"/>
      <c r="E135" s="238"/>
      <c r="F135" s="753"/>
      <c r="G135" s="187"/>
    </row>
    <row r="136" spans="1:7" ht="69" x14ac:dyDescent="0.3">
      <c r="A136" s="252"/>
      <c r="B136" s="260"/>
      <c r="C136" s="498" t="s">
        <v>849</v>
      </c>
      <c r="D136" s="288"/>
      <c r="E136" s="238"/>
      <c r="F136" s="753"/>
      <c r="G136" s="213"/>
    </row>
    <row r="137" spans="1:7" x14ac:dyDescent="0.3">
      <c r="A137" s="252"/>
      <c r="B137" s="252"/>
      <c r="C137" s="498"/>
      <c r="D137" s="288"/>
      <c r="E137" s="238"/>
      <c r="F137" s="753"/>
      <c r="G137" s="213"/>
    </row>
    <row r="138" spans="1:7" x14ac:dyDescent="0.3">
      <c r="A138" s="252" t="s">
        <v>271</v>
      </c>
      <c r="B138" s="260" t="s">
        <v>850</v>
      </c>
      <c r="C138" s="519" t="s">
        <v>851</v>
      </c>
      <c r="D138" s="221" t="s">
        <v>266</v>
      </c>
      <c r="E138" s="521">
        <v>100</v>
      </c>
      <c r="F138" s="751"/>
      <c r="G138" s="521"/>
    </row>
    <row r="139" spans="1:7" x14ac:dyDescent="0.3">
      <c r="A139" s="252"/>
      <c r="B139" s="252"/>
      <c r="C139" s="519"/>
      <c r="D139" s="754"/>
      <c r="E139" s="521"/>
      <c r="F139" s="751"/>
      <c r="G139" s="521"/>
    </row>
    <row r="140" spans="1:7" x14ac:dyDescent="0.3">
      <c r="A140" s="252" t="s">
        <v>274</v>
      </c>
      <c r="B140" s="260" t="s">
        <v>850</v>
      </c>
      <c r="C140" s="522" t="s">
        <v>853</v>
      </c>
      <c r="D140" s="221" t="s">
        <v>266</v>
      </c>
      <c r="E140" s="521">
        <v>50</v>
      </c>
      <c r="F140" s="751"/>
      <c r="G140" s="521"/>
    </row>
    <row r="141" spans="1:7" x14ac:dyDescent="0.3">
      <c r="A141" s="252"/>
      <c r="B141" s="252"/>
      <c r="C141" s="519"/>
      <c r="D141" s="754"/>
      <c r="E141" s="521"/>
      <c r="F141" s="751"/>
      <c r="G141" s="521"/>
    </row>
    <row r="142" spans="1:7" x14ac:dyDescent="0.3">
      <c r="A142" s="252" t="s">
        <v>264</v>
      </c>
      <c r="B142" s="260" t="s">
        <v>850</v>
      </c>
      <c r="C142" s="522" t="s">
        <v>854</v>
      </c>
      <c r="D142" s="221" t="s">
        <v>266</v>
      </c>
      <c r="E142" s="521">
        <v>150</v>
      </c>
      <c r="F142" s="751"/>
      <c r="G142" s="521"/>
    </row>
    <row r="143" spans="1:7" x14ac:dyDescent="0.3">
      <c r="A143" s="252"/>
      <c r="B143" s="252"/>
      <c r="C143" s="522"/>
      <c r="D143" s="754"/>
      <c r="E143" s="521"/>
      <c r="F143" s="751"/>
      <c r="G143" s="521"/>
    </row>
    <row r="144" spans="1:7" x14ac:dyDescent="0.3">
      <c r="A144" s="206" t="s">
        <v>377</v>
      </c>
      <c r="B144" s="260" t="s">
        <v>850</v>
      </c>
      <c r="C144" s="523" t="s">
        <v>856</v>
      </c>
      <c r="D144" s="524" t="s">
        <v>8</v>
      </c>
      <c r="E144" s="238">
        <v>500</v>
      </c>
      <c r="F144" s="751"/>
      <c r="G144" s="521"/>
    </row>
    <row r="145" spans="1:7" x14ac:dyDescent="0.3">
      <c r="A145" s="206"/>
      <c r="B145" s="206"/>
      <c r="C145" s="523"/>
      <c r="D145" s="524"/>
      <c r="E145" s="238"/>
      <c r="F145" s="751"/>
      <c r="G145" s="166"/>
    </row>
    <row r="146" spans="1:7" x14ac:dyDescent="0.3">
      <c r="A146" s="206"/>
      <c r="B146" s="206"/>
      <c r="C146" s="525" t="s">
        <v>857</v>
      </c>
      <c r="D146" s="288"/>
      <c r="E146" s="238"/>
      <c r="F146" s="753"/>
      <c r="G146" s="166"/>
    </row>
    <row r="147" spans="1:7" x14ac:dyDescent="0.3">
      <c r="A147" s="206"/>
      <c r="B147" s="206"/>
      <c r="C147" s="502"/>
      <c r="D147" s="288"/>
      <c r="E147" s="238"/>
      <c r="F147" s="753"/>
      <c r="G147" s="166"/>
    </row>
    <row r="148" spans="1:7" ht="41.4" x14ac:dyDescent="0.3">
      <c r="A148" s="206" t="s">
        <v>858</v>
      </c>
      <c r="B148" s="252"/>
      <c r="C148" s="515" t="s">
        <v>1117</v>
      </c>
      <c r="D148" s="288" t="s">
        <v>416</v>
      </c>
      <c r="E148" s="238">
        <v>22</v>
      </c>
      <c r="F148" s="751"/>
      <c r="G148" s="238"/>
    </row>
    <row r="149" spans="1:7" x14ac:dyDescent="0.3">
      <c r="A149" s="206"/>
      <c r="B149" s="206"/>
      <c r="C149" s="515"/>
      <c r="D149" s="288"/>
      <c r="E149" s="238"/>
      <c r="F149" s="751"/>
      <c r="G149" s="166"/>
    </row>
    <row r="150" spans="1:7" x14ac:dyDescent="0.3">
      <c r="A150" s="277">
        <v>8.3000000000000007</v>
      </c>
      <c r="B150" s="252" t="s">
        <v>860</v>
      </c>
      <c r="C150" s="526" t="s">
        <v>861</v>
      </c>
      <c r="D150" s="527"/>
      <c r="E150" s="527"/>
      <c r="F150" s="755"/>
      <c r="G150" s="529"/>
    </row>
    <row r="151" spans="1:7" x14ac:dyDescent="0.3">
      <c r="A151" s="252"/>
      <c r="B151" s="252"/>
      <c r="C151" s="526"/>
      <c r="D151" s="527"/>
      <c r="E151" s="527"/>
      <c r="F151" s="755"/>
      <c r="G151" s="529"/>
    </row>
    <row r="152" spans="1:7" ht="69" x14ac:dyDescent="0.3">
      <c r="A152" s="252"/>
      <c r="B152" s="252"/>
      <c r="C152" s="502" t="s">
        <v>862</v>
      </c>
      <c r="D152" s="527"/>
      <c r="E152" s="527"/>
      <c r="F152" s="755"/>
      <c r="G152" s="529"/>
    </row>
    <row r="153" spans="1:7" x14ac:dyDescent="0.3">
      <c r="A153" s="252" t="s">
        <v>4</v>
      </c>
      <c r="B153" s="252" t="s">
        <v>1118</v>
      </c>
      <c r="C153" s="502" t="s">
        <v>864</v>
      </c>
      <c r="D153" s="530" t="s">
        <v>252</v>
      </c>
      <c r="E153" s="521">
        <v>1</v>
      </c>
      <c r="F153" s="756"/>
      <c r="G153" s="521"/>
    </row>
    <row r="154" spans="1:7" x14ac:dyDescent="0.3">
      <c r="A154" s="252"/>
      <c r="B154" s="252"/>
      <c r="C154" s="531"/>
      <c r="D154" s="530"/>
      <c r="E154" s="238"/>
      <c r="F154" s="756"/>
      <c r="G154" s="529"/>
    </row>
    <row r="155" spans="1:7" x14ac:dyDescent="0.3">
      <c r="A155" s="252"/>
      <c r="B155" s="252"/>
      <c r="C155" s="526"/>
      <c r="D155" s="530"/>
      <c r="E155" s="238"/>
      <c r="F155" s="756"/>
      <c r="G155" s="529"/>
    </row>
    <row r="156" spans="1:7" x14ac:dyDescent="0.3">
      <c r="A156" s="252"/>
      <c r="B156" s="252"/>
      <c r="C156" s="526"/>
      <c r="D156" s="530"/>
      <c r="E156" s="238"/>
      <c r="F156" s="756"/>
      <c r="G156" s="529"/>
    </row>
    <row r="157" spans="1:7" x14ac:dyDescent="0.3">
      <c r="A157" s="252"/>
      <c r="B157" s="408"/>
      <c r="C157" s="526"/>
      <c r="D157" s="530"/>
      <c r="E157" s="238"/>
      <c r="F157" s="756"/>
      <c r="G157" s="529"/>
    </row>
    <row r="158" spans="1:7" x14ac:dyDescent="0.3">
      <c r="A158" s="252"/>
      <c r="B158" s="408"/>
      <c r="C158" s="526"/>
      <c r="D158" s="530"/>
      <c r="E158" s="238"/>
      <c r="F158" s="756"/>
      <c r="G158" s="529"/>
    </row>
    <row r="159" spans="1:7" x14ac:dyDescent="0.3">
      <c r="A159" s="252"/>
      <c r="B159" s="408"/>
      <c r="C159" s="526"/>
      <c r="D159" s="530"/>
      <c r="E159" s="238"/>
      <c r="F159" s="756"/>
      <c r="G159" s="529"/>
    </row>
    <row r="160" spans="1:7" x14ac:dyDescent="0.3">
      <c r="A160" s="534"/>
      <c r="B160" s="535"/>
      <c r="C160" s="536"/>
      <c r="D160" s="537"/>
      <c r="E160" s="537"/>
      <c r="F160" s="537"/>
      <c r="G160" s="538"/>
    </row>
    <row r="161" spans="1:7" x14ac:dyDescent="0.3">
      <c r="A161" s="198" t="s">
        <v>295</v>
      </c>
      <c r="B161" s="199"/>
      <c r="C161" s="199"/>
      <c r="D161" s="200"/>
      <c r="E161" s="200"/>
      <c r="F161" s="229"/>
      <c r="G161" s="491"/>
    </row>
    <row r="162" spans="1:7" x14ac:dyDescent="0.3">
      <c r="A162" s="203"/>
      <c r="B162" s="203"/>
      <c r="C162" s="203"/>
      <c r="D162" s="143"/>
      <c r="E162" s="143"/>
      <c r="F162" s="204"/>
      <c r="G162" s="539"/>
    </row>
    <row r="163" spans="1:7" x14ac:dyDescent="0.3">
      <c r="A163" s="329"/>
      <c r="B163" s="204"/>
      <c r="C163" s="144"/>
      <c r="D163" s="147"/>
      <c r="E163" s="147"/>
      <c r="F163" s="147"/>
      <c r="G163" s="147" t="s">
        <v>583</v>
      </c>
    </row>
    <row r="164" spans="1:7" x14ac:dyDescent="0.3">
      <c r="A164" s="329"/>
      <c r="B164" s="204"/>
      <c r="C164" s="144"/>
      <c r="D164" s="330"/>
      <c r="E164" s="330"/>
      <c r="F164" s="330"/>
      <c r="G164" s="330" t="str">
        <f>G2</f>
        <v>DIEPSLOOT SEWAGE AQUEDUCT:  BILL No 2 (BRIDGE 2)</v>
      </c>
    </row>
    <row r="165" spans="1:7" x14ac:dyDescent="0.3">
      <c r="A165" s="329"/>
      <c r="B165" s="204"/>
      <c r="C165" s="144"/>
      <c r="D165" s="331"/>
      <c r="E165" s="331"/>
      <c r="F165" s="331"/>
      <c r="G165" s="331" t="str">
        <f>G60</f>
        <v>SECTION 8: ELECTRICAL AND SECURITY</v>
      </c>
    </row>
    <row r="166" spans="1:7" x14ac:dyDescent="0.3">
      <c r="A166" s="149" t="s">
        <v>24</v>
      </c>
      <c r="B166" s="149" t="s">
        <v>0</v>
      </c>
      <c r="C166" s="149" t="s">
        <v>9</v>
      </c>
      <c r="D166" s="150" t="s">
        <v>1</v>
      </c>
      <c r="E166" s="151" t="s">
        <v>2</v>
      </c>
      <c r="F166" s="152" t="s">
        <v>25</v>
      </c>
      <c r="G166" s="474" t="s">
        <v>183</v>
      </c>
    </row>
    <row r="167" spans="1:7" x14ac:dyDescent="0.3">
      <c r="A167" s="154" t="s">
        <v>3</v>
      </c>
      <c r="B167" s="154" t="s">
        <v>184</v>
      </c>
      <c r="C167" s="154"/>
      <c r="D167" s="155"/>
      <c r="E167" s="156"/>
      <c r="F167" s="157"/>
      <c r="G167" s="158"/>
    </row>
    <row r="168" spans="1:7" x14ac:dyDescent="0.3">
      <c r="A168" s="339" t="s">
        <v>296</v>
      </c>
      <c r="B168" s="340"/>
      <c r="C168" s="340"/>
      <c r="D168" s="340"/>
      <c r="E168" s="340"/>
      <c r="F168" s="413"/>
      <c r="G168" s="491"/>
    </row>
    <row r="169" spans="1:7" x14ac:dyDescent="0.3">
      <c r="A169" s="450"/>
      <c r="B169" s="450"/>
      <c r="C169" s="450"/>
      <c r="D169" s="450"/>
      <c r="E169" s="450"/>
      <c r="F169" s="450"/>
      <c r="G169" s="757"/>
    </row>
    <row r="170" spans="1:7" x14ac:dyDescent="0.3">
      <c r="A170" s="252"/>
      <c r="B170" s="252"/>
      <c r="C170" s="526" t="s">
        <v>865</v>
      </c>
      <c r="D170" s="252"/>
      <c r="E170" s="252"/>
      <c r="F170" s="252"/>
      <c r="G170" s="757"/>
    </row>
    <row r="171" spans="1:7" x14ac:dyDescent="0.3">
      <c r="A171" s="260"/>
      <c r="B171" s="260"/>
      <c r="C171" s="260"/>
      <c r="D171" s="260"/>
      <c r="E171" s="260"/>
      <c r="F171" s="252"/>
      <c r="G171" s="541"/>
    </row>
    <row r="172" spans="1:7" ht="110.4" x14ac:dyDescent="0.3">
      <c r="A172" s="260"/>
      <c r="B172" s="260"/>
      <c r="C172" s="758" t="s">
        <v>866</v>
      </c>
      <c r="D172" s="252"/>
      <c r="E172" s="252"/>
      <c r="F172" s="252"/>
      <c r="G172" s="541"/>
    </row>
    <row r="173" spans="1:7" x14ac:dyDescent="0.3">
      <c r="A173" s="260"/>
      <c r="B173" s="260"/>
      <c r="C173" s="260"/>
      <c r="D173" s="252"/>
      <c r="E173" s="252"/>
      <c r="F173" s="252"/>
      <c r="G173" s="541"/>
    </row>
    <row r="174" spans="1:7" ht="28.2" x14ac:dyDescent="0.3">
      <c r="A174" s="252" t="s">
        <v>297</v>
      </c>
      <c r="B174" s="252" t="s">
        <v>875</v>
      </c>
      <c r="C174" s="531" t="s">
        <v>868</v>
      </c>
      <c r="D174" s="530" t="s">
        <v>252</v>
      </c>
      <c r="E174" s="238">
        <v>3</v>
      </c>
      <c r="F174" s="454"/>
      <c r="G174" s="541"/>
    </row>
    <row r="175" spans="1:7" x14ac:dyDescent="0.3">
      <c r="A175" s="252"/>
      <c r="B175" s="252"/>
      <c r="C175" s="531"/>
      <c r="D175" s="530"/>
      <c r="E175" s="238"/>
      <c r="F175" s="454"/>
      <c r="G175" s="541"/>
    </row>
    <row r="176" spans="1:7" ht="28.2" x14ac:dyDescent="0.3">
      <c r="A176" s="252"/>
      <c r="B176" s="252"/>
      <c r="C176" s="526" t="s">
        <v>869</v>
      </c>
      <c r="D176" s="530"/>
      <c r="E176" s="238"/>
      <c r="F176" s="454"/>
      <c r="G176" s="541"/>
    </row>
    <row r="177" spans="1:7" x14ac:dyDescent="0.3">
      <c r="A177" s="252"/>
      <c r="B177" s="252"/>
      <c r="C177" s="526"/>
      <c r="D177" s="530"/>
      <c r="E177" s="238"/>
      <c r="F177" s="454"/>
      <c r="G177" s="541"/>
    </row>
    <row r="178" spans="1:7" ht="69.599999999999994" x14ac:dyDescent="0.3">
      <c r="A178" s="252"/>
      <c r="B178" s="252"/>
      <c r="C178" s="531" t="s">
        <v>870</v>
      </c>
      <c r="D178" s="530"/>
      <c r="E178" s="238"/>
      <c r="F178" s="454"/>
      <c r="G178" s="541"/>
    </row>
    <row r="179" spans="1:7" ht="12" customHeight="1" x14ac:dyDescent="0.3">
      <c r="A179" s="252" t="s">
        <v>110</v>
      </c>
      <c r="B179" s="252" t="s">
        <v>871</v>
      </c>
      <c r="C179" s="531" t="s">
        <v>872</v>
      </c>
      <c r="D179" s="530" t="s">
        <v>252</v>
      </c>
      <c r="E179" s="521">
        <v>3</v>
      </c>
      <c r="F179" s="454"/>
      <c r="G179" s="541"/>
    </row>
    <row r="180" spans="1:7" x14ac:dyDescent="0.3">
      <c r="A180" s="252"/>
      <c r="B180" s="260"/>
      <c r="C180" s="533"/>
      <c r="D180" s="530"/>
      <c r="E180" s="238"/>
      <c r="F180" s="454"/>
      <c r="G180" s="541"/>
    </row>
    <row r="181" spans="1:7" x14ac:dyDescent="0.3">
      <c r="A181" s="252"/>
      <c r="B181" s="260"/>
      <c r="C181" s="542" t="s">
        <v>873</v>
      </c>
      <c r="D181" s="530"/>
      <c r="E181" s="238"/>
      <c r="F181" s="454"/>
      <c r="G181" s="541"/>
    </row>
    <row r="182" spans="1:7" ht="28.2" x14ac:dyDescent="0.3">
      <c r="A182" s="252"/>
      <c r="B182" s="260"/>
      <c r="C182" s="542" t="s">
        <v>874</v>
      </c>
      <c r="D182" s="530"/>
      <c r="E182" s="238"/>
      <c r="F182" s="454"/>
      <c r="G182" s="541"/>
    </row>
    <row r="183" spans="1:7" x14ac:dyDescent="0.3">
      <c r="A183" s="252"/>
      <c r="B183" s="260"/>
      <c r="C183" s="542"/>
      <c r="D183" s="530"/>
      <c r="E183" s="238"/>
      <c r="F183" s="454"/>
      <c r="G183" s="541"/>
    </row>
    <row r="184" spans="1:7" x14ac:dyDescent="0.3">
      <c r="A184" s="252" t="s">
        <v>7</v>
      </c>
      <c r="B184" s="252" t="s">
        <v>875</v>
      </c>
      <c r="C184" s="531" t="s">
        <v>876</v>
      </c>
      <c r="D184" s="530" t="s">
        <v>252</v>
      </c>
      <c r="E184" s="521">
        <v>2</v>
      </c>
      <c r="F184" s="454"/>
      <c r="G184" s="541"/>
    </row>
    <row r="185" spans="1:7" x14ac:dyDescent="0.3">
      <c r="A185" s="260"/>
      <c r="B185" s="260"/>
      <c r="C185" s="408"/>
      <c r="D185" s="408"/>
      <c r="E185" s="408"/>
      <c r="F185" s="454"/>
      <c r="G185" s="541"/>
    </row>
    <row r="186" spans="1:7" x14ac:dyDescent="0.3">
      <c r="A186" s="260"/>
      <c r="B186" s="252" t="s">
        <v>877</v>
      </c>
      <c r="C186" s="543" t="s">
        <v>878</v>
      </c>
      <c r="D186" s="530"/>
      <c r="E186" s="530"/>
      <c r="F186" s="530"/>
      <c r="G186" s="541"/>
    </row>
    <row r="187" spans="1:7" x14ac:dyDescent="0.3">
      <c r="A187" s="252"/>
      <c r="B187" s="252"/>
      <c r="C187" s="543"/>
      <c r="D187" s="530"/>
      <c r="E187" s="530"/>
      <c r="F187" s="530"/>
      <c r="G187" s="541"/>
    </row>
    <row r="188" spans="1:7" ht="159" customHeight="1" x14ac:dyDescent="0.3">
      <c r="A188" s="252"/>
      <c r="B188" s="252"/>
      <c r="C188" s="544" t="s">
        <v>879</v>
      </c>
      <c r="D188" s="530"/>
      <c r="E188" s="530"/>
      <c r="F188" s="530"/>
      <c r="G188" s="541"/>
    </row>
    <row r="189" spans="1:7" x14ac:dyDescent="0.3">
      <c r="A189" s="252"/>
      <c r="B189" s="252"/>
      <c r="C189" s="252"/>
      <c r="D189" s="260"/>
      <c r="E189" s="252"/>
      <c r="F189" s="260"/>
      <c r="G189" s="541"/>
    </row>
    <row r="190" spans="1:7" x14ac:dyDescent="0.3">
      <c r="A190" s="252" t="s">
        <v>880</v>
      </c>
      <c r="B190" s="252" t="s">
        <v>881</v>
      </c>
      <c r="C190" s="545" t="s">
        <v>882</v>
      </c>
      <c r="D190" s="530" t="s">
        <v>252</v>
      </c>
      <c r="E190" s="521">
        <v>1</v>
      </c>
      <c r="F190" s="756"/>
      <c r="G190" s="538"/>
    </row>
    <row r="191" spans="1:7" x14ac:dyDescent="0.3">
      <c r="A191" s="252"/>
      <c r="B191" s="252"/>
      <c r="C191" s="546"/>
      <c r="D191" s="530"/>
      <c r="E191" s="530"/>
      <c r="F191" s="756"/>
      <c r="G191" s="495"/>
    </row>
    <row r="192" spans="1:7" x14ac:dyDescent="0.3">
      <c r="A192" s="252"/>
      <c r="B192" s="252" t="s">
        <v>883</v>
      </c>
      <c r="C192" s="547" t="s">
        <v>884</v>
      </c>
      <c r="D192" s="530"/>
      <c r="E192" s="530"/>
      <c r="F192" s="756"/>
      <c r="G192" s="538"/>
    </row>
    <row r="193" spans="1:7" x14ac:dyDescent="0.3">
      <c r="A193" s="252"/>
      <c r="B193" s="252"/>
      <c r="C193" s="548"/>
      <c r="D193" s="530"/>
      <c r="E193" s="530"/>
      <c r="F193" s="756"/>
      <c r="G193" s="538"/>
    </row>
    <row r="194" spans="1:7" ht="97.2" x14ac:dyDescent="0.3">
      <c r="A194" s="260"/>
      <c r="B194" s="252"/>
      <c r="C194" s="533" t="s">
        <v>885</v>
      </c>
      <c r="D194" s="530"/>
      <c r="E194" s="530"/>
      <c r="F194" s="756"/>
      <c r="G194" s="538"/>
    </row>
    <row r="195" spans="1:7" x14ac:dyDescent="0.3">
      <c r="A195" s="260"/>
      <c r="B195" s="252"/>
      <c r="C195" s="533"/>
      <c r="D195" s="530"/>
      <c r="E195" s="530"/>
      <c r="F195" s="756"/>
      <c r="G195" s="538"/>
    </row>
    <row r="196" spans="1:7" x14ac:dyDescent="0.3">
      <c r="A196" s="260" t="s">
        <v>886</v>
      </c>
      <c r="B196" s="252" t="s">
        <v>887</v>
      </c>
      <c r="C196" s="549" t="s">
        <v>888</v>
      </c>
      <c r="D196" s="84" t="s">
        <v>8</v>
      </c>
      <c r="E196" s="550">
        <v>3900</v>
      </c>
      <c r="F196" s="756"/>
      <c r="G196" s="538"/>
    </row>
    <row r="197" spans="1:7" x14ac:dyDescent="0.3">
      <c r="A197" s="260"/>
      <c r="B197" s="260"/>
      <c r="C197" s="533"/>
      <c r="D197" s="530"/>
      <c r="E197" s="530"/>
      <c r="F197" s="756"/>
      <c r="G197" s="538"/>
    </row>
    <row r="198" spans="1:7" x14ac:dyDescent="0.3">
      <c r="A198" s="260"/>
      <c r="B198" s="260"/>
      <c r="C198" s="533"/>
      <c r="D198" s="530"/>
      <c r="E198" s="530"/>
      <c r="F198" s="756"/>
      <c r="G198" s="538"/>
    </row>
    <row r="199" spans="1:7" x14ac:dyDescent="0.3">
      <c r="A199" s="198" t="s">
        <v>295</v>
      </c>
      <c r="B199" s="199"/>
      <c r="C199" s="199"/>
      <c r="D199" s="200"/>
      <c r="E199" s="200"/>
      <c r="F199" s="229"/>
      <c r="G199" s="491"/>
    </row>
    <row r="200" spans="1:7" x14ac:dyDescent="0.3">
      <c r="A200" s="203"/>
      <c r="B200" s="203"/>
      <c r="C200" s="203"/>
      <c r="D200" s="143"/>
      <c r="E200" s="143"/>
      <c r="F200" s="204"/>
      <c r="G200" s="539"/>
    </row>
    <row r="201" spans="1:7" x14ac:dyDescent="0.3">
      <c r="A201" s="329"/>
      <c r="B201" s="204"/>
      <c r="C201" s="144"/>
      <c r="D201" s="147"/>
      <c r="E201" s="147"/>
      <c r="F201" s="147"/>
      <c r="G201" s="147" t="str">
        <f>+G163</f>
        <v>CONTRACT NUMBER: JW14455</v>
      </c>
    </row>
    <row r="202" spans="1:7" x14ac:dyDescent="0.3">
      <c r="A202" s="329"/>
      <c r="B202" s="204"/>
      <c r="C202" s="144"/>
      <c r="D202" s="330"/>
      <c r="E202" s="330"/>
      <c r="F202" s="330"/>
      <c r="G202" s="330" t="str">
        <f>+G164</f>
        <v>DIEPSLOOT SEWAGE AQUEDUCT:  BILL No 2 (BRIDGE 2)</v>
      </c>
    </row>
    <row r="203" spans="1:7" x14ac:dyDescent="0.3">
      <c r="A203" s="329"/>
      <c r="B203" s="204"/>
      <c r="C203" s="144"/>
      <c r="D203" s="331"/>
      <c r="E203" s="331"/>
      <c r="F203" s="331"/>
      <c r="G203" s="331" t="str">
        <f>+G165</f>
        <v>SECTION 8: ELECTRICAL AND SECURITY</v>
      </c>
    </row>
    <row r="204" spans="1:7" x14ac:dyDescent="0.3">
      <c r="A204" s="149" t="s">
        <v>24</v>
      </c>
      <c r="B204" s="149" t="s">
        <v>0</v>
      </c>
      <c r="C204" s="149" t="s">
        <v>9</v>
      </c>
      <c r="D204" s="150" t="s">
        <v>1</v>
      </c>
      <c r="E204" s="151" t="s">
        <v>2</v>
      </c>
      <c r="F204" s="152" t="s">
        <v>25</v>
      </c>
      <c r="G204" s="474" t="s">
        <v>183</v>
      </c>
    </row>
    <row r="205" spans="1:7" x14ac:dyDescent="0.3">
      <c r="A205" s="154" t="s">
        <v>3</v>
      </c>
      <c r="B205" s="154" t="s">
        <v>184</v>
      </c>
      <c r="C205" s="154"/>
      <c r="D205" s="155"/>
      <c r="E205" s="156"/>
      <c r="F205" s="157"/>
      <c r="G205" s="158"/>
    </row>
    <row r="206" spans="1:7" x14ac:dyDescent="0.3">
      <c r="A206" s="339" t="s">
        <v>296</v>
      </c>
      <c r="B206" s="340"/>
      <c r="C206" s="340"/>
      <c r="D206" s="340"/>
      <c r="E206" s="340"/>
      <c r="F206" s="413"/>
      <c r="G206" s="491"/>
    </row>
    <row r="207" spans="1:7" x14ac:dyDescent="0.3">
      <c r="A207" s="260"/>
      <c r="B207" s="260"/>
      <c r="C207" s="533"/>
      <c r="D207" s="530"/>
      <c r="E207" s="530"/>
      <c r="F207" s="756"/>
      <c r="G207" s="538"/>
    </row>
    <row r="208" spans="1:7" x14ac:dyDescent="0.3">
      <c r="A208" s="260"/>
      <c r="B208" s="260"/>
      <c r="C208" s="548" t="s">
        <v>889</v>
      </c>
      <c r="D208" s="551"/>
      <c r="E208" s="551"/>
      <c r="F208" s="756"/>
      <c r="G208" s="538"/>
    </row>
    <row r="209" spans="1:7" x14ac:dyDescent="0.3">
      <c r="A209" s="260"/>
      <c r="B209" s="260"/>
      <c r="C209" s="548"/>
      <c r="D209" s="527"/>
      <c r="E209" s="527"/>
      <c r="F209" s="756"/>
      <c r="G209" s="538"/>
    </row>
    <row r="210" spans="1:7" ht="82.8" x14ac:dyDescent="0.3">
      <c r="A210" s="260"/>
      <c r="B210" s="260"/>
      <c r="C210" s="552" t="s">
        <v>890</v>
      </c>
      <c r="D210" s="551"/>
      <c r="E210" s="551"/>
      <c r="F210" s="756"/>
      <c r="G210" s="538"/>
    </row>
    <row r="211" spans="1:7" x14ac:dyDescent="0.3">
      <c r="A211" s="260"/>
      <c r="B211" s="260"/>
      <c r="C211" s="552"/>
      <c r="D211" s="551"/>
      <c r="E211" s="551"/>
      <c r="F211" s="756"/>
      <c r="G211" s="538"/>
    </row>
    <row r="212" spans="1:7" x14ac:dyDescent="0.3">
      <c r="A212" s="260" t="s">
        <v>891</v>
      </c>
      <c r="B212" s="252" t="s">
        <v>892</v>
      </c>
      <c r="C212" s="533" t="s">
        <v>893</v>
      </c>
      <c r="D212" s="551" t="s">
        <v>252</v>
      </c>
      <c r="E212" s="553">
        <v>20</v>
      </c>
      <c r="F212" s="756"/>
      <c r="G212" s="538"/>
    </row>
    <row r="213" spans="1:7" x14ac:dyDescent="0.3">
      <c r="A213" s="260"/>
      <c r="B213" s="260"/>
      <c r="C213" s="533"/>
      <c r="D213" s="527"/>
      <c r="E213" s="759"/>
      <c r="F213" s="756"/>
      <c r="G213" s="538"/>
    </row>
    <row r="214" spans="1:7" x14ac:dyDescent="0.3">
      <c r="A214" s="260"/>
      <c r="B214" s="260"/>
      <c r="C214" s="542" t="s">
        <v>894</v>
      </c>
      <c r="D214" s="530"/>
      <c r="E214" s="530"/>
      <c r="F214" s="756"/>
      <c r="G214" s="529"/>
    </row>
    <row r="215" spans="1:7" x14ac:dyDescent="0.3">
      <c r="A215" s="260"/>
      <c r="B215" s="260"/>
      <c r="C215" s="533"/>
      <c r="D215" s="530"/>
      <c r="E215" s="530"/>
      <c r="F215" s="756"/>
      <c r="G215" s="529"/>
    </row>
    <row r="216" spans="1:7" ht="82.8" x14ac:dyDescent="0.3">
      <c r="A216" s="260"/>
      <c r="B216" s="260"/>
      <c r="C216" s="552" t="s">
        <v>895</v>
      </c>
      <c r="D216" s="530"/>
      <c r="E216" s="530"/>
      <c r="F216" s="756"/>
      <c r="G216" s="529"/>
    </row>
    <row r="217" spans="1:7" x14ac:dyDescent="0.3">
      <c r="A217" s="260"/>
      <c r="B217" s="260"/>
      <c r="C217" s="552"/>
      <c r="D217" s="530"/>
      <c r="E217" s="530"/>
      <c r="F217" s="756"/>
      <c r="G217" s="529"/>
    </row>
    <row r="218" spans="1:7" x14ac:dyDescent="0.3">
      <c r="A218" s="260" t="s">
        <v>896</v>
      </c>
      <c r="B218" s="88" t="s">
        <v>1119</v>
      </c>
      <c r="C218" s="549" t="s">
        <v>898</v>
      </c>
      <c r="D218" s="530" t="s">
        <v>252</v>
      </c>
      <c r="E218" s="238">
        <v>1</v>
      </c>
      <c r="F218" s="756"/>
      <c r="G218" s="538"/>
    </row>
    <row r="219" spans="1:7" x14ac:dyDescent="0.3">
      <c r="A219" s="260"/>
      <c r="B219" s="208"/>
      <c r="C219" s="552"/>
      <c r="D219" s="530"/>
      <c r="E219" s="238"/>
      <c r="F219" s="756"/>
      <c r="G219" s="486"/>
    </row>
    <row r="220" spans="1:7" ht="27.6" x14ac:dyDescent="0.3">
      <c r="A220" s="260" t="s">
        <v>899</v>
      </c>
      <c r="B220" s="88" t="s">
        <v>900</v>
      </c>
      <c r="C220" s="554" t="s">
        <v>901</v>
      </c>
      <c r="D220" s="530" t="s">
        <v>252</v>
      </c>
      <c r="E220" s="238">
        <v>1</v>
      </c>
      <c r="F220" s="756"/>
      <c r="G220" s="538"/>
    </row>
    <row r="221" spans="1:7" x14ac:dyDescent="0.3">
      <c r="A221" s="260"/>
      <c r="B221" s="208"/>
      <c r="C221" s="213"/>
      <c r="D221" s="530"/>
      <c r="E221" s="238"/>
      <c r="F221" s="756"/>
      <c r="G221" s="495"/>
    </row>
    <row r="222" spans="1:7" x14ac:dyDescent="0.3">
      <c r="A222" s="260" t="s">
        <v>427</v>
      </c>
      <c r="B222" s="88" t="s">
        <v>902</v>
      </c>
      <c r="C222" s="549" t="s">
        <v>903</v>
      </c>
      <c r="D222" s="530" t="s">
        <v>252</v>
      </c>
      <c r="E222" s="238">
        <v>1</v>
      </c>
      <c r="F222" s="756"/>
      <c r="G222" s="538"/>
    </row>
    <row r="223" spans="1:7" x14ac:dyDescent="0.3">
      <c r="A223" s="260"/>
      <c r="B223" s="208"/>
      <c r="C223" s="549"/>
      <c r="D223" s="530"/>
      <c r="E223" s="238"/>
      <c r="F223" s="756"/>
      <c r="G223" s="760"/>
    </row>
    <row r="224" spans="1:7" ht="27.6" x14ac:dyDescent="0.3">
      <c r="A224" s="260"/>
      <c r="B224" s="208"/>
      <c r="C224" s="558" t="s">
        <v>904</v>
      </c>
      <c r="D224" s="530"/>
      <c r="E224" s="238"/>
      <c r="F224" s="756"/>
      <c r="G224" s="555"/>
    </row>
    <row r="225" spans="1:29" x14ac:dyDescent="0.3">
      <c r="A225" s="260"/>
      <c r="B225" s="208"/>
      <c r="C225" s="558"/>
      <c r="D225" s="530"/>
      <c r="E225" s="238"/>
      <c r="F225" s="756"/>
      <c r="G225" s="555"/>
    </row>
    <row r="226" spans="1:29" ht="27.6" x14ac:dyDescent="0.3">
      <c r="A226" s="260" t="s">
        <v>430</v>
      </c>
      <c r="B226" s="88" t="s">
        <v>905</v>
      </c>
      <c r="C226" s="533" t="s">
        <v>906</v>
      </c>
      <c r="D226" s="530" t="s">
        <v>416</v>
      </c>
      <c r="E226" s="238">
        <v>10</v>
      </c>
      <c r="F226" s="756"/>
      <c r="G226" s="538"/>
    </row>
    <row r="227" spans="1:29" x14ac:dyDescent="0.3">
      <c r="A227" s="260"/>
      <c r="B227" s="208"/>
      <c r="C227" s="533"/>
      <c r="D227" s="530"/>
      <c r="E227" s="238"/>
      <c r="F227" s="756"/>
      <c r="G227" s="555"/>
    </row>
    <row r="228" spans="1:29" ht="28.2" x14ac:dyDescent="0.3">
      <c r="A228" s="260"/>
      <c r="B228" s="208"/>
      <c r="C228" s="542" t="s">
        <v>907</v>
      </c>
      <c r="D228" s="530"/>
      <c r="E228" s="238"/>
      <c r="F228" s="756"/>
      <c r="G228" s="555"/>
    </row>
    <row r="229" spans="1:29" x14ac:dyDescent="0.3">
      <c r="A229" s="260"/>
      <c r="B229" s="208"/>
      <c r="C229" s="542"/>
      <c r="D229" s="530"/>
      <c r="E229" s="238"/>
      <c r="F229" s="756"/>
      <c r="G229" s="555"/>
    </row>
    <row r="230" spans="1:29" ht="42" x14ac:dyDescent="0.3">
      <c r="A230" s="260"/>
      <c r="B230" s="208"/>
      <c r="C230" s="533" t="s">
        <v>908</v>
      </c>
      <c r="D230" s="530"/>
      <c r="E230" s="238"/>
      <c r="F230" s="756"/>
      <c r="G230" s="555"/>
    </row>
    <row r="231" spans="1:29" x14ac:dyDescent="0.3">
      <c r="A231" s="260"/>
      <c r="B231" s="208"/>
      <c r="C231" s="533"/>
      <c r="D231" s="530"/>
      <c r="E231" s="238"/>
      <c r="F231" s="756"/>
      <c r="G231" s="555"/>
    </row>
    <row r="232" spans="1:29" x14ac:dyDescent="0.3">
      <c r="A232" s="260" t="s">
        <v>909</v>
      </c>
      <c r="B232" s="88" t="s">
        <v>910</v>
      </c>
      <c r="C232" s="533" t="s">
        <v>911</v>
      </c>
      <c r="D232" s="530" t="s">
        <v>252</v>
      </c>
      <c r="E232" s="238">
        <v>3</v>
      </c>
      <c r="F232" s="756"/>
      <c r="G232" s="538"/>
    </row>
    <row r="233" spans="1:29" x14ac:dyDescent="0.3">
      <c r="A233" s="260"/>
      <c r="B233" s="260"/>
      <c r="C233" s="533"/>
      <c r="D233" s="530"/>
      <c r="E233" s="530"/>
      <c r="F233" s="756"/>
      <c r="G233" s="555"/>
    </row>
    <row r="234" spans="1:29" x14ac:dyDescent="0.3">
      <c r="A234" s="260"/>
      <c r="B234" s="252" t="s">
        <v>912</v>
      </c>
      <c r="C234" s="542" t="s">
        <v>913</v>
      </c>
      <c r="D234" s="530"/>
      <c r="E234" s="530"/>
      <c r="F234" s="756"/>
      <c r="G234" s="555"/>
    </row>
    <row r="235" spans="1:29" x14ac:dyDescent="0.3">
      <c r="A235" s="260"/>
      <c r="B235" s="260"/>
      <c r="C235" s="533"/>
      <c r="D235" s="530"/>
      <c r="E235" s="530"/>
      <c r="F235" s="756"/>
      <c r="G235" s="555"/>
    </row>
    <row r="236" spans="1:29" ht="152.4" x14ac:dyDescent="0.3">
      <c r="A236" s="260"/>
      <c r="B236" s="260"/>
      <c r="C236" s="533" t="s">
        <v>914</v>
      </c>
      <c r="D236" s="530"/>
      <c r="E236" s="530"/>
      <c r="F236" s="756"/>
      <c r="G236" s="555"/>
      <c r="AC236" s="761">
        <f>+AA236-AB236</f>
        <v>0</v>
      </c>
    </row>
    <row r="237" spans="1:29" x14ac:dyDescent="0.3">
      <c r="A237" s="260"/>
      <c r="B237" s="260"/>
      <c r="C237" s="536"/>
      <c r="D237" s="537"/>
      <c r="E237" s="537"/>
      <c r="F237" s="537"/>
      <c r="G237" s="555"/>
    </row>
    <row r="238" spans="1:29" x14ac:dyDescent="0.3">
      <c r="A238" s="198" t="s">
        <v>295</v>
      </c>
      <c r="B238" s="199"/>
      <c r="C238" s="199"/>
      <c r="D238" s="200"/>
      <c r="E238" s="200"/>
      <c r="F238" s="229"/>
      <c r="G238" s="491"/>
    </row>
    <row r="239" spans="1:29" x14ac:dyDescent="0.3">
      <c r="A239" s="203"/>
      <c r="B239" s="203"/>
      <c r="C239" s="203"/>
      <c r="D239" s="143"/>
      <c r="E239" s="143"/>
      <c r="F239" s="204"/>
      <c r="G239" s="556"/>
    </row>
    <row r="240" spans="1:29" x14ac:dyDescent="0.3">
      <c r="A240" s="329"/>
      <c r="B240" s="204"/>
      <c r="C240" s="144"/>
      <c r="D240" s="147"/>
      <c r="E240" s="147"/>
      <c r="F240" s="147"/>
      <c r="G240" s="147" t="s">
        <v>583</v>
      </c>
    </row>
    <row r="241" spans="1:7" x14ac:dyDescent="0.3">
      <c r="A241" s="329"/>
      <c r="B241" s="204"/>
      <c r="C241" s="144"/>
      <c r="D241" s="330"/>
      <c r="E241" s="330"/>
      <c r="F241" s="330"/>
      <c r="G241" s="330" t="str">
        <f>G2</f>
        <v>DIEPSLOOT SEWAGE AQUEDUCT:  BILL No 2 (BRIDGE 2)</v>
      </c>
    </row>
    <row r="242" spans="1:7" x14ac:dyDescent="0.3">
      <c r="A242" s="329"/>
      <c r="B242" s="204"/>
      <c r="C242" s="144"/>
      <c r="D242" s="331"/>
      <c r="E242" s="331"/>
      <c r="F242" s="331"/>
      <c r="G242" s="331" t="str">
        <f>G3</f>
        <v>SECTION 8: ELECTRICAL AND SECURITY</v>
      </c>
    </row>
    <row r="243" spans="1:7" x14ac:dyDescent="0.3">
      <c r="A243" s="149" t="s">
        <v>24</v>
      </c>
      <c r="B243" s="149" t="s">
        <v>0</v>
      </c>
      <c r="C243" s="149" t="s">
        <v>9</v>
      </c>
      <c r="D243" s="150" t="s">
        <v>1</v>
      </c>
      <c r="E243" s="151" t="s">
        <v>2</v>
      </c>
      <c r="F243" s="152" t="s">
        <v>25</v>
      </c>
      <c r="G243" s="474" t="s">
        <v>183</v>
      </c>
    </row>
    <row r="244" spans="1:7" x14ac:dyDescent="0.3">
      <c r="A244" s="154" t="s">
        <v>3</v>
      </c>
      <c r="B244" s="154" t="s">
        <v>184</v>
      </c>
      <c r="C244" s="154"/>
      <c r="D244" s="155"/>
      <c r="E244" s="156"/>
      <c r="F244" s="157"/>
      <c r="G244" s="158"/>
    </row>
    <row r="245" spans="1:7" x14ac:dyDescent="0.3">
      <c r="A245" s="339" t="s">
        <v>296</v>
      </c>
      <c r="B245" s="340"/>
      <c r="C245" s="340"/>
      <c r="D245" s="340"/>
      <c r="E245" s="340"/>
      <c r="F245" s="413"/>
      <c r="G245" s="557"/>
    </row>
    <row r="246" spans="1:7" x14ac:dyDescent="0.3">
      <c r="A246" s="260"/>
      <c r="B246" s="260"/>
      <c r="C246" s="533"/>
      <c r="D246" s="530"/>
      <c r="E246" s="238"/>
      <c r="F246" s="530"/>
      <c r="G246" s="555"/>
    </row>
    <row r="247" spans="1:7" x14ac:dyDescent="0.3">
      <c r="A247" s="260" t="s">
        <v>915</v>
      </c>
      <c r="B247" s="88" t="s">
        <v>753</v>
      </c>
      <c r="C247" s="533" t="s">
        <v>916</v>
      </c>
      <c r="D247" s="530" t="s">
        <v>252</v>
      </c>
      <c r="E247" s="238">
        <v>20</v>
      </c>
      <c r="F247" s="530"/>
      <c r="G247" s="555"/>
    </row>
    <row r="248" spans="1:7" x14ac:dyDescent="0.3">
      <c r="A248" s="260"/>
      <c r="B248" s="208"/>
      <c r="C248" s="533"/>
      <c r="D248" s="530"/>
      <c r="E248" s="238"/>
      <c r="F248" s="530"/>
      <c r="G248" s="555"/>
    </row>
    <row r="249" spans="1:7" ht="27.6" x14ac:dyDescent="0.3">
      <c r="A249" s="260" t="s">
        <v>917</v>
      </c>
      <c r="B249" s="88" t="s">
        <v>918</v>
      </c>
      <c r="C249" s="533" t="s">
        <v>919</v>
      </c>
      <c r="D249" s="530" t="s">
        <v>252</v>
      </c>
      <c r="E249" s="238">
        <v>3</v>
      </c>
      <c r="F249" s="530"/>
      <c r="G249" s="555"/>
    </row>
    <row r="250" spans="1:7" x14ac:dyDescent="0.3">
      <c r="A250" s="260"/>
      <c r="B250" s="260"/>
      <c r="C250" s="533"/>
      <c r="D250" s="530"/>
      <c r="E250" s="238"/>
      <c r="F250" s="530"/>
      <c r="G250" s="555"/>
    </row>
    <row r="251" spans="1:7" x14ac:dyDescent="0.3">
      <c r="A251" s="260"/>
      <c r="B251" s="260" t="s">
        <v>920</v>
      </c>
      <c r="C251" s="542" t="s">
        <v>921</v>
      </c>
      <c r="D251" s="530"/>
      <c r="E251" s="238"/>
      <c r="F251" s="530"/>
      <c r="G251" s="555"/>
    </row>
    <row r="252" spans="1:7" x14ac:dyDescent="0.3">
      <c r="A252" s="260"/>
      <c r="B252" s="260"/>
      <c r="C252" s="533"/>
      <c r="D252" s="530"/>
      <c r="E252" s="238"/>
      <c r="F252" s="530"/>
      <c r="G252" s="555"/>
    </row>
    <row r="253" spans="1:7" ht="127.95" customHeight="1" x14ac:dyDescent="0.3">
      <c r="A253" s="260"/>
      <c r="B253" s="260"/>
      <c r="C253" s="533" t="s">
        <v>922</v>
      </c>
      <c r="D253" s="530"/>
      <c r="E253" s="238"/>
      <c r="F253" s="756"/>
      <c r="G253" s="555"/>
    </row>
    <row r="254" spans="1:7" x14ac:dyDescent="0.3">
      <c r="A254" s="260"/>
      <c r="B254" s="260"/>
      <c r="C254" s="533"/>
      <c r="D254" s="530"/>
      <c r="E254" s="238"/>
      <c r="F254" s="756"/>
      <c r="G254" s="555"/>
    </row>
    <row r="255" spans="1:7" x14ac:dyDescent="0.3">
      <c r="A255" s="260" t="s">
        <v>931</v>
      </c>
      <c r="B255" s="260" t="s">
        <v>920</v>
      </c>
      <c r="C255" s="533" t="s">
        <v>923</v>
      </c>
      <c r="D255" s="530" t="s">
        <v>252</v>
      </c>
      <c r="E255" s="238">
        <v>1</v>
      </c>
      <c r="F255" s="756"/>
      <c r="G255" s="538"/>
    </row>
    <row r="256" spans="1:7" x14ac:dyDescent="0.3">
      <c r="A256" s="260"/>
      <c r="B256" s="260"/>
      <c r="C256" s="533"/>
      <c r="D256" s="530"/>
      <c r="E256" s="530"/>
      <c r="F256" s="756"/>
      <c r="G256" s="555"/>
    </row>
    <row r="257" spans="1:7" x14ac:dyDescent="0.3">
      <c r="A257" s="260"/>
      <c r="B257" s="260"/>
      <c r="C257" s="542" t="s">
        <v>924</v>
      </c>
      <c r="D257" s="530"/>
      <c r="E257" s="530"/>
      <c r="F257" s="756"/>
      <c r="G257" s="555"/>
    </row>
    <row r="258" spans="1:7" x14ac:dyDescent="0.3">
      <c r="A258" s="260"/>
      <c r="B258" s="260"/>
      <c r="C258" s="533"/>
      <c r="D258" s="530"/>
      <c r="E258" s="530"/>
      <c r="F258" s="756"/>
      <c r="G258" s="555"/>
    </row>
    <row r="259" spans="1:7" ht="28.2" x14ac:dyDescent="0.3">
      <c r="A259" s="260"/>
      <c r="B259" s="260"/>
      <c r="C259" s="542" t="s">
        <v>925</v>
      </c>
      <c r="D259" s="530"/>
      <c r="E259" s="530"/>
      <c r="F259" s="756"/>
      <c r="G259" s="555"/>
    </row>
    <row r="260" spans="1:7" x14ac:dyDescent="0.3">
      <c r="A260" s="260"/>
      <c r="B260" s="260"/>
      <c r="C260" s="542"/>
      <c r="D260" s="530"/>
      <c r="E260" s="530"/>
      <c r="F260" s="756"/>
      <c r="G260" s="555"/>
    </row>
    <row r="261" spans="1:7" ht="107.25" customHeight="1" x14ac:dyDescent="0.3">
      <c r="A261" s="260" t="s">
        <v>933</v>
      </c>
      <c r="B261" s="260"/>
      <c r="C261" s="533" t="s">
        <v>926</v>
      </c>
      <c r="D261" s="530" t="s">
        <v>927</v>
      </c>
      <c r="E261" s="238">
        <v>10</v>
      </c>
      <c r="F261" s="756"/>
      <c r="G261" s="559"/>
    </row>
    <row r="262" spans="1:7" x14ac:dyDescent="0.3">
      <c r="A262" s="260"/>
      <c r="B262" s="260"/>
      <c r="C262" s="533"/>
      <c r="D262" s="530"/>
      <c r="E262" s="238"/>
      <c r="F262" s="756"/>
      <c r="G262" s="555"/>
    </row>
    <row r="263" spans="1:7" x14ac:dyDescent="0.3">
      <c r="A263" s="260"/>
      <c r="B263" s="260" t="s">
        <v>928</v>
      </c>
      <c r="C263" s="542" t="s">
        <v>929</v>
      </c>
      <c r="D263" s="530"/>
      <c r="E263" s="238"/>
      <c r="F263" s="756"/>
      <c r="G263" s="555"/>
    </row>
    <row r="264" spans="1:7" x14ac:dyDescent="0.3">
      <c r="A264" s="260"/>
      <c r="B264" s="260"/>
      <c r="C264" s="533"/>
      <c r="D264" s="530"/>
      <c r="E264" s="238"/>
      <c r="F264" s="756"/>
      <c r="G264" s="555"/>
    </row>
    <row r="265" spans="1:7" ht="97.2" x14ac:dyDescent="0.3">
      <c r="A265" s="260"/>
      <c r="B265" s="260"/>
      <c r="C265" s="533" t="s">
        <v>930</v>
      </c>
      <c r="D265" s="530"/>
      <c r="E265" s="238"/>
      <c r="F265" s="756"/>
      <c r="G265" s="555"/>
    </row>
    <row r="266" spans="1:7" x14ac:dyDescent="0.3">
      <c r="A266" s="260"/>
      <c r="B266" s="260"/>
      <c r="C266" s="533"/>
      <c r="D266" s="530"/>
      <c r="E266" s="238"/>
      <c r="F266" s="756"/>
      <c r="G266" s="555"/>
    </row>
    <row r="267" spans="1:7" x14ac:dyDescent="0.3">
      <c r="A267" s="260" t="s">
        <v>937</v>
      </c>
      <c r="B267" s="260" t="s">
        <v>928</v>
      </c>
      <c r="C267" s="533" t="s">
        <v>932</v>
      </c>
      <c r="D267" s="530" t="s">
        <v>416</v>
      </c>
      <c r="E267" s="238">
        <v>1</v>
      </c>
      <c r="F267" s="756"/>
      <c r="G267" s="559"/>
    </row>
    <row r="268" spans="1:7" x14ac:dyDescent="0.3">
      <c r="A268" s="260"/>
      <c r="B268" s="260"/>
      <c r="C268" s="533"/>
      <c r="D268" s="530"/>
      <c r="E268" s="238"/>
      <c r="F268" s="756"/>
      <c r="G268" s="555"/>
    </row>
    <row r="269" spans="1:7" x14ac:dyDescent="0.3">
      <c r="A269" s="260" t="s">
        <v>940</v>
      </c>
      <c r="B269" s="260" t="s">
        <v>928</v>
      </c>
      <c r="C269" s="533" t="s">
        <v>934</v>
      </c>
      <c r="D269" s="530" t="s">
        <v>416</v>
      </c>
      <c r="E269" s="238">
        <v>1</v>
      </c>
      <c r="F269" s="756"/>
      <c r="G269" s="559"/>
    </row>
    <row r="270" spans="1:7" x14ac:dyDescent="0.3">
      <c r="A270" s="260"/>
      <c r="B270" s="260"/>
      <c r="C270" s="533"/>
      <c r="D270" s="530"/>
      <c r="E270" s="238"/>
      <c r="F270" s="756"/>
      <c r="G270" s="555"/>
    </row>
    <row r="271" spans="1:7" x14ac:dyDescent="0.3">
      <c r="A271" s="260"/>
      <c r="B271" s="260" t="s">
        <v>935</v>
      </c>
      <c r="C271" s="480" t="s">
        <v>936</v>
      </c>
      <c r="D271" s="530"/>
      <c r="E271" s="238"/>
      <c r="F271" s="756"/>
      <c r="G271" s="555"/>
    </row>
    <row r="272" spans="1:7" x14ac:dyDescent="0.3">
      <c r="A272" s="260"/>
      <c r="B272" s="260"/>
      <c r="C272" s="480"/>
      <c r="D272" s="530"/>
      <c r="E272" s="238"/>
      <c r="F272" s="756"/>
      <c r="G272" s="555"/>
    </row>
    <row r="273" spans="1:7" ht="55.2" x14ac:dyDescent="0.3">
      <c r="A273" s="260"/>
      <c r="B273" s="260"/>
      <c r="C273" s="336" t="s">
        <v>832</v>
      </c>
      <c r="D273" s="530"/>
      <c r="E273" s="238"/>
      <c r="F273" s="756"/>
      <c r="G273" s="555"/>
    </row>
    <row r="274" spans="1:7" x14ac:dyDescent="0.3">
      <c r="A274" s="260"/>
      <c r="B274" s="260"/>
      <c r="C274" s="336"/>
      <c r="D274" s="530"/>
      <c r="E274" s="238"/>
      <c r="F274" s="756"/>
      <c r="G274" s="555"/>
    </row>
    <row r="275" spans="1:7" x14ac:dyDescent="0.3">
      <c r="A275" s="260" t="s">
        <v>942</v>
      </c>
      <c r="B275" s="260" t="s">
        <v>938</v>
      </c>
      <c r="C275" s="533" t="s">
        <v>939</v>
      </c>
      <c r="D275" s="530" t="s">
        <v>8</v>
      </c>
      <c r="E275" s="238">
        <v>750</v>
      </c>
      <c r="F275" s="756"/>
      <c r="G275" s="559"/>
    </row>
    <row r="276" spans="1:7" x14ac:dyDescent="0.3">
      <c r="A276" s="260"/>
      <c r="B276" s="260"/>
      <c r="C276" s="533"/>
      <c r="D276" s="530"/>
      <c r="E276" s="238"/>
      <c r="F276" s="756"/>
      <c r="G276" s="555"/>
    </row>
    <row r="277" spans="1:7" x14ac:dyDescent="0.3">
      <c r="A277" s="260" t="s">
        <v>942</v>
      </c>
      <c r="B277" s="260" t="s">
        <v>938</v>
      </c>
      <c r="C277" s="533" t="s">
        <v>941</v>
      </c>
      <c r="D277" s="530" t="s">
        <v>416</v>
      </c>
      <c r="E277" s="238">
        <v>2</v>
      </c>
      <c r="F277" s="756"/>
      <c r="G277" s="559"/>
    </row>
    <row r="278" spans="1:7" x14ac:dyDescent="0.3">
      <c r="A278" s="260"/>
      <c r="B278" s="260"/>
      <c r="C278" s="533"/>
      <c r="D278" s="530"/>
      <c r="E278" s="238"/>
      <c r="F278" s="756"/>
      <c r="G278" s="486"/>
    </row>
    <row r="279" spans="1:7" x14ac:dyDescent="0.3">
      <c r="A279" s="198" t="s">
        <v>295</v>
      </c>
      <c r="B279" s="199"/>
      <c r="C279" s="199"/>
      <c r="D279" s="200"/>
      <c r="E279" s="200"/>
      <c r="F279" s="229"/>
      <c r="G279" s="491"/>
    </row>
    <row r="280" spans="1:7" x14ac:dyDescent="0.3">
      <c r="A280" s="203"/>
      <c r="B280" s="203"/>
      <c r="C280" s="203"/>
      <c r="D280" s="143"/>
      <c r="E280" s="143"/>
      <c r="F280" s="204"/>
      <c r="G280" s="556"/>
    </row>
    <row r="281" spans="1:7" x14ac:dyDescent="0.3">
      <c r="A281" s="329"/>
      <c r="B281" s="204"/>
      <c r="C281" s="144"/>
      <c r="D281" s="147"/>
      <c r="E281" s="147"/>
      <c r="F281" s="147"/>
      <c r="G281" s="147" t="str">
        <f>+G240</f>
        <v>CONTRACT NUMBER: JW14455</v>
      </c>
    </row>
    <row r="282" spans="1:7" x14ac:dyDescent="0.3">
      <c r="A282" s="329"/>
      <c r="B282" s="204"/>
      <c r="C282" s="144"/>
      <c r="D282" s="330"/>
      <c r="E282" s="330"/>
      <c r="F282" s="330"/>
      <c r="G282" s="147" t="str">
        <f t="shared" ref="G282:G283" si="0">+G241</f>
        <v>DIEPSLOOT SEWAGE AQUEDUCT:  BILL No 2 (BRIDGE 2)</v>
      </c>
    </row>
    <row r="283" spans="1:7" x14ac:dyDescent="0.3">
      <c r="A283" s="329"/>
      <c r="B283" s="204"/>
      <c r="C283" s="144"/>
      <c r="D283" s="331"/>
      <c r="E283" s="331"/>
      <c r="F283" s="331"/>
      <c r="G283" s="147" t="str">
        <f t="shared" si="0"/>
        <v>SECTION 8: ELECTRICAL AND SECURITY</v>
      </c>
    </row>
    <row r="284" spans="1:7" x14ac:dyDescent="0.3">
      <c r="A284" s="149" t="s">
        <v>24</v>
      </c>
      <c r="B284" s="149" t="s">
        <v>0</v>
      </c>
      <c r="C284" s="149" t="s">
        <v>9</v>
      </c>
      <c r="D284" s="150" t="s">
        <v>1</v>
      </c>
      <c r="E284" s="151" t="s">
        <v>2</v>
      </c>
      <c r="F284" s="152" t="s">
        <v>25</v>
      </c>
      <c r="G284" s="474" t="s">
        <v>183</v>
      </c>
    </row>
    <row r="285" spans="1:7" x14ac:dyDescent="0.3">
      <c r="A285" s="154" t="s">
        <v>3</v>
      </c>
      <c r="B285" s="154" t="s">
        <v>184</v>
      </c>
      <c r="C285" s="154"/>
      <c r="D285" s="155"/>
      <c r="E285" s="156"/>
      <c r="F285" s="157"/>
      <c r="G285" s="158"/>
    </row>
    <row r="286" spans="1:7" x14ac:dyDescent="0.3">
      <c r="A286" s="260"/>
      <c r="B286" s="260"/>
      <c r="C286" s="533"/>
      <c r="D286" s="530"/>
      <c r="E286" s="238"/>
      <c r="F286" s="756"/>
      <c r="G286" s="486"/>
    </row>
    <row r="287" spans="1:7" x14ac:dyDescent="0.3">
      <c r="A287" s="260" t="s">
        <v>944</v>
      </c>
      <c r="B287" s="260" t="s">
        <v>938</v>
      </c>
      <c r="C287" s="533" t="s">
        <v>943</v>
      </c>
      <c r="D287" s="530" t="s">
        <v>8</v>
      </c>
      <c r="E287" s="238">
        <v>750</v>
      </c>
      <c r="F287" s="756"/>
      <c r="G287" s="486"/>
    </row>
    <row r="288" spans="1:7" x14ac:dyDescent="0.3">
      <c r="A288" s="260"/>
      <c r="B288" s="260"/>
      <c r="C288" s="533"/>
      <c r="D288" s="530"/>
      <c r="E288" s="238"/>
      <c r="F288" s="756"/>
      <c r="G288" s="486"/>
    </row>
    <row r="289" spans="1:7" x14ac:dyDescent="0.3">
      <c r="A289" s="260" t="s">
        <v>1120</v>
      </c>
      <c r="B289" s="260" t="s">
        <v>938</v>
      </c>
      <c r="C289" s="533" t="s">
        <v>945</v>
      </c>
      <c r="D289" s="530" t="s">
        <v>416</v>
      </c>
      <c r="E289" s="238">
        <v>4</v>
      </c>
      <c r="F289" s="756"/>
      <c r="G289" s="486"/>
    </row>
    <row r="290" spans="1:7" x14ac:dyDescent="0.3">
      <c r="A290" s="260"/>
      <c r="B290" s="260"/>
      <c r="C290" s="533"/>
      <c r="D290" s="530"/>
      <c r="E290" s="238"/>
      <c r="F290" s="756"/>
      <c r="G290" s="486"/>
    </row>
    <row r="291" spans="1:7" x14ac:dyDescent="0.3">
      <c r="A291" s="211">
        <v>8.4</v>
      </c>
      <c r="B291" s="260"/>
      <c r="C291" s="480" t="s">
        <v>946</v>
      </c>
      <c r="D291" s="530"/>
      <c r="E291" s="238"/>
      <c r="F291" s="756"/>
      <c r="G291" s="555"/>
    </row>
    <row r="292" spans="1:7" x14ac:dyDescent="0.3">
      <c r="A292" s="260"/>
      <c r="B292" s="260"/>
      <c r="C292" s="533"/>
      <c r="D292" s="530"/>
      <c r="E292" s="238"/>
      <c r="F292" s="756"/>
      <c r="G292" s="555"/>
    </row>
    <row r="293" spans="1:7" ht="55.8" x14ac:dyDescent="0.3">
      <c r="A293" s="260" t="s">
        <v>947</v>
      </c>
      <c r="B293" s="260"/>
      <c r="C293" s="533" t="s">
        <v>948</v>
      </c>
      <c r="D293" s="530" t="s">
        <v>409</v>
      </c>
      <c r="E293" s="238">
        <v>1</v>
      </c>
      <c r="F293" s="762">
        <v>50000</v>
      </c>
      <c r="G293" s="762">
        <f>E293*F293</f>
        <v>50000</v>
      </c>
    </row>
    <row r="294" spans="1:7" x14ac:dyDescent="0.3">
      <c r="A294" s="260"/>
      <c r="B294" s="260"/>
      <c r="C294" s="533"/>
      <c r="D294" s="530"/>
      <c r="E294" s="530"/>
      <c r="F294" s="756"/>
      <c r="G294" s="555"/>
    </row>
    <row r="295" spans="1:7" x14ac:dyDescent="0.3">
      <c r="A295" s="262">
        <v>8.5</v>
      </c>
      <c r="B295" s="206"/>
      <c r="C295" s="560" t="s">
        <v>949</v>
      </c>
      <c r="D295" s="288"/>
      <c r="E295" s="238"/>
      <c r="F295" s="751"/>
      <c r="G295" s="166"/>
    </row>
    <row r="296" spans="1:7" x14ac:dyDescent="0.3">
      <c r="A296" s="206"/>
      <c r="B296" s="206"/>
      <c r="C296" s="561"/>
      <c r="D296" s="308"/>
      <c r="E296" s="308"/>
      <c r="F296" s="643"/>
      <c r="G296" s="166"/>
    </row>
    <row r="297" spans="1:7" ht="69" x14ac:dyDescent="0.3">
      <c r="A297" s="252" t="s">
        <v>950</v>
      </c>
      <c r="B297" s="252" t="s">
        <v>951</v>
      </c>
      <c r="C297" s="562" t="s">
        <v>1121</v>
      </c>
      <c r="D297" s="335" t="s">
        <v>8</v>
      </c>
      <c r="E297" s="238">
        <v>900</v>
      </c>
      <c r="F297" s="643"/>
      <c r="G297" s="238"/>
    </row>
    <row r="298" spans="1:7" x14ac:dyDescent="0.3">
      <c r="A298" s="260"/>
      <c r="B298" s="252"/>
      <c r="C298" s="562"/>
      <c r="D298" s="335"/>
      <c r="E298" s="238"/>
      <c r="F298" s="643"/>
      <c r="G298" s="185"/>
    </row>
    <row r="299" spans="1:7" ht="27.6" x14ac:dyDescent="0.3">
      <c r="A299" s="260" t="s">
        <v>953</v>
      </c>
      <c r="B299" s="260"/>
      <c r="C299" s="365" t="s">
        <v>954</v>
      </c>
      <c r="D299" s="335" t="s">
        <v>416</v>
      </c>
      <c r="E299" s="238">
        <v>4</v>
      </c>
      <c r="F299" s="643"/>
      <c r="G299" s="238"/>
    </row>
    <row r="300" spans="1:7" x14ac:dyDescent="0.3">
      <c r="A300" s="260"/>
      <c r="B300" s="260"/>
      <c r="C300" s="365"/>
      <c r="D300" s="335"/>
      <c r="E300" s="238"/>
      <c r="F300" s="643"/>
      <c r="G300" s="185"/>
    </row>
    <row r="301" spans="1:7" ht="55.2" x14ac:dyDescent="0.3">
      <c r="A301" s="260" t="s">
        <v>955</v>
      </c>
      <c r="B301" s="260"/>
      <c r="C301" s="365" t="s">
        <v>956</v>
      </c>
      <c r="D301" s="335" t="s">
        <v>8</v>
      </c>
      <c r="E301" s="238">
        <v>900</v>
      </c>
      <c r="F301" s="643"/>
      <c r="G301" s="238"/>
    </row>
    <row r="302" spans="1:7" x14ac:dyDescent="0.3">
      <c r="A302" s="260"/>
      <c r="B302" s="252"/>
      <c r="C302" s="563"/>
      <c r="D302" s="335"/>
      <c r="E302" s="185"/>
      <c r="F302" s="227"/>
      <c r="G302" s="166"/>
    </row>
    <row r="303" spans="1:7" x14ac:dyDescent="0.3">
      <c r="A303" s="262">
        <v>8.9</v>
      </c>
      <c r="B303" s="260" t="s">
        <v>957</v>
      </c>
      <c r="C303" s="564" t="s">
        <v>958</v>
      </c>
      <c r="D303" s="335"/>
      <c r="E303" s="185"/>
      <c r="F303" s="227"/>
      <c r="G303" s="166"/>
    </row>
    <row r="304" spans="1:7" x14ac:dyDescent="0.3">
      <c r="A304" s="260"/>
      <c r="B304" s="260"/>
      <c r="C304" s="563"/>
      <c r="D304" s="335"/>
      <c r="E304" s="185"/>
      <c r="F304" s="227"/>
      <c r="G304" s="166"/>
    </row>
    <row r="305" spans="1:7" x14ac:dyDescent="0.3">
      <c r="A305" s="260" t="s">
        <v>959</v>
      </c>
      <c r="B305" s="183"/>
      <c r="C305" s="565" t="s">
        <v>960</v>
      </c>
      <c r="D305" s="335" t="s">
        <v>409</v>
      </c>
      <c r="E305" s="185">
        <v>1</v>
      </c>
      <c r="F305" s="763">
        <v>30000</v>
      </c>
      <c r="G305" s="559">
        <f>+F305*E305</f>
        <v>30000</v>
      </c>
    </row>
    <row r="306" spans="1:7" x14ac:dyDescent="0.3">
      <c r="A306" s="260"/>
      <c r="B306" s="260"/>
      <c r="C306" s="563"/>
      <c r="D306" s="335"/>
      <c r="E306" s="185"/>
      <c r="F306" s="763"/>
      <c r="G306" s="166"/>
    </row>
    <row r="307" spans="1:7" x14ac:dyDescent="0.3">
      <c r="A307" s="260" t="s">
        <v>961</v>
      </c>
      <c r="B307" s="260"/>
      <c r="C307" s="565" t="s">
        <v>962</v>
      </c>
      <c r="D307" s="335" t="s">
        <v>409</v>
      </c>
      <c r="E307" s="185">
        <v>1</v>
      </c>
      <c r="F307" s="763">
        <v>250000</v>
      </c>
      <c r="G307" s="559">
        <f>+F307*E307</f>
        <v>250000</v>
      </c>
    </row>
    <row r="308" spans="1:7" x14ac:dyDescent="0.3">
      <c r="A308" s="260"/>
      <c r="B308" s="260"/>
      <c r="C308" s="563"/>
      <c r="D308" s="335"/>
      <c r="E308" s="521"/>
      <c r="F308" s="227"/>
      <c r="G308" s="486"/>
    </row>
    <row r="309" spans="1:7" ht="27.6" x14ac:dyDescent="0.3">
      <c r="A309" s="260" t="s">
        <v>963</v>
      </c>
      <c r="B309" s="260"/>
      <c r="C309" s="565" t="s">
        <v>964</v>
      </c>
      <c r="D309" s="566" t="s">
        <v>51</v>
      </c>
      <c r="E309" s="185">
        <f>+F305+F307</f>
        <v>280000</v>
      </c>
      <c r="F309" s="227"/>
      <c r="G309" s="166"/>
    </row>
    <row r="310" spans="1:7" x14ac:dyDescent="0.3">
      <c r="A310" s="260"/>
      <c r="B310" s="260"/>
      <c r="C310" s="565"/>
      <c r="D310" s="566"/>
      <c r="E310" s="185"/>
      <c r="F310" s="227"/>
      <c r="G310" s="166"/>
    </row>
    <row r="311" spans="1:7" x14ac:dyDescent="0.3">
      <c r="A311" s="260"/>
      <c r="B311" s="260"/>
      <c r="C311" s="565"/>
      <c r="D311" s="566"/>
      <c r="E311" s="185"/>
      <c r="F311" s="227"/>
      <c r="G311" s="166"/>
    </row>
    <row r="312" spans="1:7" x14ac:dyDescent="0.3">
      <c r="A312" s="260"/>
      <c r="B312" s="260"/>
      <c r="C312" s="565"/>
      <c r="D312" s="566"/>
      <c r="E312" s="185"/>
      <c r="F312" s="227"/>
      <c r="G312" s="166"/>
    </row>
    <row r="313" spans="1:7" x14ac:dyDescent="0.3">
      <c r="A313" s="260"/>
      <c r="B313" s="260"/>
      <c r="C313" s="565"/>
      <c r="D313" s="566"/>
      <c r="E313" s="185"/>
      <c r="F313" s="227"/>
      <c r="G313" s="166"/>
    </row>
    <row r="314" spans="1:7" x14ac:dyDescent="0.3">
      <c r="A314" s="260"/>
      <c r="B314" s="260"/>
      <c r="C314" s="565"/>
      <c r="D314" s="566"/>
      <c r="E314" s="185"/>
      <c r="F314" s="227"/>
      <c r="G314" s="166"/>
    </row>
    <row r="315" spans="1:7" x14ac:dyDescent="0.3">
      <c r="A315" s="260"/>
      <c r="B315" s="260"/>
      <c r="C315" s="565"/>
      <c r="D315" s="566"/>
      <c r="E315" s="185"/>
      <c r="F315" s="227"/>
      <c r="G315" s="166"/>
    </row>
    <row r="316" spans="1:7" x14ac:dyDescent="0.3">
      <c r="A316" s="260"/>
      <c r="B316" s="260"/>
      <c r="C316" s="565"/>
      <c r="D316" s="566"/>
      <c r="E316" s="185"/>
      <c r="F316" s="227"/>
      <c r="G316" s="166"/>
    </row>
    <row r="317" spans="1:7" x14ac:dyDescent="0.3">
      <c r="A317" s="260"/>
      <c r="B317" s="260"/>
      <c r="C317" s="565"/>
      <c r="D317" s="566"/>
      <c r="E317" s="185"/>
      <c r="F317" s="227"/>
      <c r="G317" s="166"/>
    </row>
    <row r="318" spans="1:7" x14ac:dyDescent="0.3">
      <c r="A318" s="260"/>
      <c r="B318" s="260"/>
      <c r="C318" s="565"/>
      <c r="D318" s="566"/>
      <c r="E318" s="185"/>
      <c r="F318" s="227"/>
      <c r="G318" s="166"/>
    </row>
    <row r="319" spans="1:7" x14ac:dyDescent="0.3">
      <c r="A319" s="260"/>
      <c r="B319" s="260"/>
      <c r="C319" s="565"/>
      <c r="D319" s="566"/>
      <c r="E319" s="185"/>
      <c r="F319" s="227"/>
      <c r="G319" s="166"/>
    </row>
    <row r="320" spans="1:7" x14ac:dyDescent="0.3">
      <c r="A320" s="260"/>
      <c r="B320" s="260"/>
      <c r="C320" s="565"/>
      <c r="D320" s="566"/>
      <c r="E320" s="185"/>
      <c r="F320" s="227"/>
      <c r="G320" s="166"/>
    </row>
    <row r="321" spans="1:7" x14ac:dyDescent="0.3">
      <c r="A321" s="260"/>
      <c r="B321" s="260"/>
      <c r="C321" s="565"/>
      <c r="D321" s="566"/>
      <c r="E321" s="185"/>
      <c r="F321" s="227"/>
      <c r="G321" s="166"/>
    </row>
    <row r="322" spans="1:7" x14ac:dyDescent="0.3">
      <c r="A322" s="260"/>
      <c r="B322" s="260"/>
      <c r="C322" s="565"/>
      <c r="D322" s="566"/>
      <c r="E322" s="185"/>
      <c r="F322" s="227"/>
      <c r="G322" s="166"/>
    </row>
    <row r="323" spans="1:7" x14ac:dyDescent="0.3">
      <c r="A323" s="260"/>
      <c r="B323" s="260"/>
      <c r="C323" s="565"/>
      <c r="D323" s="566"/>
      <c r="E323" s="185"/>
      <c r="F323" s="227"/>
      <c r="G323" s="166"/>
    </row>
    <row r="324" spans="1:7" x14ac:dyDescent="0.3">
      <c r="A324" s="260"/>
      <c r="B324" s="260"/>
      <c r="C324" s="565"/>
      <c r="D324" s="566"/>
      <c r="E324" s="185"/>
      <c r="F324" s="227"/>
      <c r="G324" s="166"/>
    </row>
    <row r="325" spans="1:7" x14ac:dyDescent="0.3">
      <c r="A325" s="260"/>
      <c r="B325" s="260"/>
      <c r="C325" s="565"/>
      <c r="D325" s="566"/>
      <c r="E325" s="185"/>
      <c r="F325" s="227"/>
      <c r="G325" s="166"/>
    </row>
    <row r="326" spans="1:7" x14ac:dyDescent="0.3">
      <c r="A326" s="260"/>
      <c r="B326" s="260"/>
      <c r="C326" s="565"/>
      <c r="D326" s="566"/>
      <c r="E326" s="185"/>
      <c r="F326" s="227"/>
      <c r="G326" s="166"/>
    </row>
    <row r="327" spans="1:7" x14ac:dyDescent="0.3">
      <c r="A327" s="260"/>
      <c r="B327" s="260"/>
      <c r="C327" s="565"/>
      <c r="D327" s="566"/>
      <c r="E327" s="185"/>
      <c r="F327" s="227"/>
      <c r="G327" s="166"/>
    </row>
    <row r="328" spans="1:7" x14ac:dyDescent="0.3">
      <c r="A328" s="260"/>
      <c r="B328" s="260"/>
      <c r="C328" s="565"/>
      <c r="D328" s="566"/>
      <c r="E328" s="185"/>
      <c r="F328" s="227"/>
      <c r="G328" s="166"/>
    </row>
    <row r="329" spans="1:7" x14ac:dyDescent="0.3">
      <c r="A329" s="260"/>
      <c r="B329" s="260"/>
      <c r="C329" s="565"/>
      <c r="D329" s="566"/>
      <c r="E329" s="185"/>
      <c r="F329" s="227"/>
      <c r="G329" s="166"/>
    </row>
    <row r="330" spans="1:7" x14ac:dyDescent="0.3">
      <c r="A330" s="260"/>
      <c r="B330" s="260"/>
      <c r="C330" s="565"/>
      <c r="D330" s="566"/>
      <c r="E330" s="185"/>
      <c r="F330" s="227"/>
      <c r="G330" s="166"/>
    </row>
    <row r="331" spans="1:7" x14ac:dyDescent="0.3">
      <c r="A331" s="260"/>
      <c r="B331" s="260"/>
      <c r="C331" s="565"/>
      <c r="D331" s="566"/>
      <c r="E331" s="185"/>
      <c r="F331" s="227"/>
      <c r="G331" s="166"/>
    </row>
    <row r="332" spans="1:7" x14ac:dyDescent="0.3">
      <c r="A332" s="260"/>
      <c r="B332" s="260"/>
      <c r="C332" s="565"/>
      <c r="D332" s="566"/>
      <c r="E332" s="185"/>
      <c r="F332" s="227"/>
      <c r="G332" s="166"/>
    </row>
    <row r="333" spans="1:7" x14ac:dyDescent="0.3">
      <c r="A333" s="215"/>
      <c r="B333" s="567"/>
      <c r="C333" s="563"/>
      <c r="D333" s="568"/>
      <c r="E333" s="521"/>
      <c r="F333" s="569"/>
      <c r="G333" s="486"/>
    </row>
    <row r="334" spans="1:7" x14ac:dyDescent="0.3">
      <c r="A334" s="198" t="s">
        <v>326</v>
      </c>
      <c r="B334" s="199"/>
      <c r="C334" s="205"/>
      <c r="D334" s="200"/>
      <c r="E334" s="200"/>
      <c r="F334" s="570"/>
      <c r="G334" s="571"/>
    </row>
    <row r="335" spans="1:7" x14ac:dyDescent="0.3">
      <c r="A335" s="58"/>
      <c r="B335" s="58"/>
      <c r="C335" s="58"/>
      <c r="D335" s="572"/>
      <c r="E335" s="572"/>
      <c r="F335" s="573"/>
    </row>
    <row r="336" spans="1:7" x14ac:dyDescent="0.3">
      <c r="B336" s="59"/>
      <c r="D336" s="31"/>
      <c r="E336" s="31"/>
      <c r="F336" s="71"/>
    </row>
  </sheetData>
  <pageMargins left="0.70866141732283472" right="0.70866141732283472" top="0.74803149606299213" bottom="0.74803149606299213" header="0.31496062992125984" footer="0.31496062992125984"/>
  <pageSetup paperSize="9" scale="74" firstPageNumber="55" orientation="portrait" useFirstPageNumber="1" r:id="rId1"/>
  <headerFooter>
    <oddFooter>&amp;CPD-&amp;P</oddFooter>
  </headerFooter>
  <rowBreaks count="6" manualBreakCount="6">
    <brk id="56" max="6" man="1"/>
    <brk id="111" max="6" man="1"/>
    <brk id="161" max="6" man="1"/>
    <brk id="199" max="6" man="1"/>
    <brk id="238" max="6" man="1"/>
    <brk id="27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007B-44D2-4A65-916C-45D07E0B87E0}">
  <sheetPr>
    <pageSetUpPr fitToPage="1"/>
  </sheetPr>
  <dimension ref="A1:J210"/>
  <sheetViews>
    <sheetView view="pageBreakPreview" zoomScale="75" zoomScaleNormal="75" zoomScaleSheetLayoutView="75" workbookViewId="0">
      <selection activeCell="V38" sqref="V38"/>
    </sheetView>
  </sheetViews>
  <sheetFormatPr defaultRowHeight="13.2" x14ac:dyDescent="0.25"/>
  <cols>
    <col min="1" max="1" width="47.5546875" style="574" customWidth="1"/>
    <col min="2" max="2" width="54.109375" style="574" customWidth="1"/>
    <col min="3" max="3" width="39.44140625" style="574" customWidth="1"/>
    <col min="4" max="4" width="14.6640625" style="574" hidden="1" customWidth="1"/>
    <col min="5" max="5" width="26" style="574" hidden="1" customWidth="1"/>
    <col min="6" max="6" width="36.33203125" style="574" hidden="1" customWidth="1"/>
    <col min="7" max="7" width="18.5546875" style="574" hidden="1" customWidth="1"/>
    <col min="8" max="8" width="41.5546875" style="574" hidden="1" customWidth="1"/>
    <col min="9" max="9" width="12.88671875" style="574" hidden="1" customWidth="1"/>
    <col min="10" max="10" width="20.44140625" style="574" hidden="1" customWidth="1"/>
    <col min="11" max="16" width="0" style="574" hidden="1" customWidth="1"/>
    <col min="17" max="17" width="27.5546875" style="574" customWidth="1"/>
    <col min="18" max="18" width="20.6640625" style="574" customWidth="1"/>
    <col min="19" max="19" width="15.33203125" style="574" customWidth="1"/>
    <col min="20" max="256" width="9.109375" style="574"/>
    <col min="257" max="257" width="47.5546875" style="574" customWidth="1"/>
    <col min="258" max="258" width="54.109375" style="574" customWidth="1"/>
    <col min="259" max="259" width="39.44140625" style="574" customWidth="1"/>
    <col min="260" max="272" width="0" style="574" hidden="1" customWidth="1"/>
    <col min="273" max="273" width="27.5546875" style="574" customWidth="1"/>
    <col min="274" max="274" width="20.6640625" style="574" customWidth="1"/>
    <col min="275" max="275" width="15.33203125" style="574" customWidth="1"/>
    <col min="276" max="512" width="9.109375" style="574"/>
    <col min="513" max="513" width="47.5546875" style="574" customWidth="1"/>
    <col min="514" max="514" width="54.109375" style="574" customWidth="1"/>
    <col min="515" max="515" width="39.44140625" style="574" customWidth="1"/>
    <col min="516" max="528" width="0" style="574" hidden="1" customWidth="1"/>
    <col min="529" max="529" width="27.5546875" style="574" customWidth="1"/>
    <col min="530" max="530" width="20.6640625" style="574" customWidth="1"/>
    <col min="531" max="531" width="15.33203125" style="574" customWidth="1"/>
    <col min="532" max="768" width="9.109375" style="574"/>
    <col min="769" max="769" width="47.5546875" style="574" customWidth="1"/>
    <col min="770" max="770" width="54.109375" style="574" customWidth="1"/>
    <col min="771" max="771" width="39.44140625" style="574" customWidth="1"/>
    <col min="772" max="784" width="0" style="574" hidden="1" customWidth="1"/>
    <col min="785" max="785" width="27.5546875" style="574" customWidth="1"/>
    <col min="786" max="786" width="20.6640625" style="574" customWidth="1"/>
    <col min="787" max="787" width="15.33203125" style="574" customWidth="1"/>
    <col min="788" max="1024" width="9.109375" style="574"/>
    <col min="1025" max="1025" width="47.5546875" style="574" customWidth="1"/>
    <col min="1026" max="1026" width="54.109375" style="574" customWidth="1"/>
    <col min="1027" max="1027" width="39.44140625" style="574" customWidth="1"/>
    <col min="1028" max="1040" width="0" style="574" hidden="1" customWidth="1"/>
    <col min="1041" max="1041" width="27.5546875" style="574" customWidth="1"/>
    <col min="1042" max="1042" width="20.6640625" style="574" customWidth="1"/>
    <col min="1043" max="1043" width="15.33203125" style="574" customWidth="1"/>
    <col min="1044" max="1280" width="9.109375" style="574"/>
    <col min="1281" max="1281" width="47.5546875" style="574" customWidth="1"/>
    <col min="1282" max="1282" width="54.109375" style="574" customWidth="1"/>
    <col min="1283" max="1283" width="39.44140625" style="574" customWidth="1"/>
    <col min="1284" max="1296" width="0" style="574" hidden="1" customWidth="1"/>
    <col min="1297" max="1297" width="27.5546875" style="574" customWidth="1"/>
    <col min="1298" max="1298" width="20.6640625" style="574" customWidth="1"/>
    <col min="1299" max="1299" width="15.33203125" style="574" customWidth="1"/>
    <col min="1300" max="1536" width="9.109375" style="574"/>
    <col min="1537" max="1537" width="47.5546875" style="574" customWidth="1"/>
    <col min="1538" max="1538" width="54.109375" style="574" customWidth="1"/>
    <col min="1539" max="1539" width="39.44140625" style="574" customWidth="1"/>
    <col min="1540" max="1552" width="0" style="574" hidden="1" customWidth="1"/>
    <col min="1553" max="1553" width="27.5546875" style="574" customWidth="1"/>
    <col min="1554" max="1554" width="20.6640625" style="574" customWidth="1"/>
    <col min="1555" max="1555" width="15.33203125" style="574" customWidth="1"/>
    <col min="1556" max="1792" width="9.109375" style="574"/>
    <col min="1793" max="1793" width="47.5546875" style="574" customWidth="1"/>
    <col min="1794" max="1794" width="54.109375" style="574" customWidth="1"/>
    <col min="1795" max="1795" width="39.44140625" style="574" customWidth="1"/>
    <col min="1796" max="1808" width="0" style="574" hidden="1" customWidth="1"/>
    <col min="1809" max="1809" width="27.5546875" style="574" customWidth="1"/>
    <col min="1810" max="1810" width="20.6640625" style="574" customWidth="1"/>
    <col min="1811" max="1811" width="15.33203125" style="574" customWidth="1"/>
    <col min="1812" max="2048" width="9.109375" style="574"/>
    <col min="2049" max="2049" width="47.5546875" style="574" customWidth="1"/>
    <col min="2050" max="2050" width="54.109375" style="574" customWidth="1"/>
    <col min="2051" max="2051" width="39.44140625" style="574" customWidth="1"/>
    <col min="2052" max="2064" width="0" style="574" hidden="1" customWidth="1"/>
    <col min="2065" max="2065" width="27.5546875" style="574" customWidth="1"/>
    <col min="2066" max="2066" width="20.6640625" style="574" customWidth="1"/>
    <col min="2067" max="2067" width="15.33203125" style="574" customWidth="1"/>
    <col min="2068" max="2304" width="9.109375" style="574"/>
    <col min="2305" max="2305" width="47.5546875" style="574" customWidth="1"/>
    <col min="2306" max="2306" width="54.109375" style="574" customWidth="1"/>
    <col min="2307" max="2307" width="39.44140625" style="574" customWidth="1"/>
    <col min="2308" max="2320" width="0" style="574" hidden="1" customWidth="1"/>
    <col min="2321" max="2321" width="27.5546875" style="574" customWidth="1"/>
    <col min="2322" max="2322" width="20.6640625" style="574" customWidth="1"/>
    <col min="2323" max="2323" width="15.33203125" style="574" customWidth="1"/>
    <col min="2324" max="2560" width="9.109375" style="574"/>
    <col min="2561" max="2561" width="47.5546875" style="574" customWidth="1"/>
    <col min="2562" max="2562" width="54.109375" style="574" customWidth="1"/>
    <col min="2563" max="2563" width="39.44140625" style="574" customWidth="1"/>
    <col min="2564" max="2576" width="0" style="574" hidden="1" customWidth="1"/>
    <col min="2577" max="2577" width="27.5546875" style="574" customWidth="1"/>
    <col min="2578" max="2578" width="20.6640625" style="574" customWidth="1"/>
    <col min="2579" max="2579" width="15.33203125" style="574" customWidth="1"/>
    <col min="2580" max="2816" width="9.109375" style="574"/>
    <col min="2817" max="2817" width="47.5546875" style="574" customWidth="1"/>
    <col min="2818" max="2818" width="54.109375" style="574" customWidth="1"/>
    <col min="2819" max="2819" width="39.44140625" style="574" customWidth="1"/>
    <col min="2820" max="2832" width="0" style="574" hidden="1" customWidth="1"/>
    <col min="2833" max="2833" width="27.5546875" style="574" customWidth="1"/>
    <col min="2834" max="2834" width="20.6640625" style="574" customWidth="1"/>
    <col min="2835" max="2835" width="15.33203125" style="574" customWidth="1"/>
    <col min="2836" max="3072" width="9.109375" style="574"/>
    <col min="3073" max="3073" width="47.5546875" style="574" customWidth="1"/>
    <col min="3074" max="3074" width="54.109375" style="574" customWidth="1"/>
    <col min="3075" max="3075" width="39.44140625" style="574" customWidth="1"/>
    <col min="3076" max="3088" width="0" style="574" hidden="1" customWidth="1"/>
    <col min="3089" max="3089" width="27.5546875" style="574" customWidth="1"/>
    <col min="3090" max="3090" width="20.6640625" style="574" customWidth="1"/>
    <col min="3091" max="3091" width="15.33203125" style="574" customWidth="1"/>
    <col min="3092" max="3328" width="9.109375" style="574"/>
    <col min="3329" max="3329" width="47.5546875" style="574" customWidth="1"/>
    <col min="3330" max="3330" width="54.109375" style="574" customWidth="1"/>
    <col min="3331" max="3331" width="39.44140625" style="574" customWidth="1"/>
    <col min="3332" max="3344" width="0" style="574" hidden="1" customWidth="1"/>
    <col min="3345" max="3345" width="27.5546875" style="574" customWidth="1"/>
    <col min="3346" max="3346" width="20.6640625" style="574" customWidth="1"/>
    <col min="3347" max="3347" width="15.33203125" style="574" customWidth="1"/>
    <col min="3348" max="3584" width="9.109375" style="574"/>
    <col min="3585" max="3585" width="47.5546875" style="574" customWidth="1"/>
    <col min="3586" max="3586" width="54.109375" style="574" customWidth="1"/>
    <col min="3587" max="3587" width="39.44140625" style="574" customWidth="1"/>
    <col min="3588" max="3600" width="0" style="574" hidden="1" customWidth="1"/>
    <col min="3601" max="3601" width="27.5546875" style="574" customWidth="1"/>
    <col min="3602" max="3602" width="20.6640625" style="574" customWidth="1"/>
    <col min="3603" max="3603" width="15.33203125" style="574" customWidth="1"/>
    <col min="3604" max="3840" width="9.109375" style="574"/>
    <col min="3841" max="3841" width="47.5546875" style="574" customWidth="1"/>
    <col min="3842" max="3842" width="54.109375" style="574" customWidth="1"/>
    <col min="3843" max="3843" width="39.44140625" style="574" customWidth="1"/>
    <col min="3844" max="3856" width="0" style="574" hidden="1" customWidth="1"/>
    <col min="3857" max="3857" width="27.5546875" style="574" customWidth="1"/>
    <col min="3858" max="3858" width="20.6640625" style="574" customWidth="1"/>
    <col min="3859" max="3859" width="15.33203125" style="574" customWidth="1"/>
    <col min="3860" max="4096" width="9.109375" style="574"/>
    <col min="4097" max="4097" width="47.5546875" style="574" customWidth="1"/>
    <col min="4098" max="4098" width="54.109375" style="574" customWidth="1"/>
    <col min="4099" max="4099" width="39.44140625" style="574" customWidth="1"/>
    <col min="4100" max="4112" width="0" style="574" hidden="1" customWidth="1"/>
    <col min="4113" max="4113" width="27.5546875" style="574" customWidth="1"/>
    <col min="4114" max="4114" width="20.6640625" style="574" customWidth="1"/>
    <col min="4115" max="4115" width="15.33203125" style="574" customWidth="1"/>
    <col min="4116" max="4352" width="9.109375" style="574"/>
    <col min="4353" max="4353" width="47.5546875" style="574" customWidth="1"/>
    <col min="4354" max="4354" width="54.109375" style="574" customWidth="1"/>
    <col min="4355" max="4355" width="39.44140625" style="574" customWidth="1"/>
    <col min="4356" max="4368" width="0" style="574" hidden="1" customWidth="1"/>
    <col min="4369" max="4369" width="27.5546875" style="574" customWidth="1"/>
    <col min="4370" max="4370" width="20.6640625" style="574" customWidth="1"/>
    <col min="4371" max="4371" width="15.33203125" style="574" customWidth="1"/>
    <col min="4372" max="4608" width="9.109375" style="574"/>
    <col min="4609" max="4609" width="47.5546875" style="574" customWidth="1"/>
    <col min="4610" max="4610" width="54.109375" style="574" customWidth="1"/>
    <col min="4611" max="4611" width="39.44140625" style="574" customWidth="1"/>
    <col min="4612" max="4624" width="0" style="574" hidden="1" customWidth="1"/>
    <col min="4625" max="4625" width="27.5546875" style="574" customWidth="1"/>
    <col min="4626" max="4626" width="20.6640625" style="574" customWidth="1"/>
    <col min="4627" max="4627" width="15.33203125" style="574" customWidth="1"/>
    <col min="4628" max="4864" width="9.109375" style="574"/>
    <col min="4865" max="4865" width="47.5546875" style="574" customWidth="1"/>
    <col min="4866" max="4866" width="54.109375" style="574" customWidth="1"/>
    <col min="4867" max="4867" width="39.44140625" style="574" customWidth="1"/>
    <col min="4868" max="4880" width="0" style="574" hidden="1" customWidth="1"/>
    <col min="4881" max="4881" width="27.5546875" style="574" customWidth="1"/>
    <col min="4882" max="4882" width="20.6640625" style="574" customWidth="1"/>
    <col min="4883" max="4883" width="15.33203125" style="574" customWidth="1"/>
    <col min="4884" max="5120" width="9.109375" style="574"/>
    <col min="5121" max="5121" width="47.5546875" style="574" customWidth="1"/>
    <col min="5122" max="5122" width="54.109375" style="574" customWidth="1"/>
    <col min="5123" max="5123" width="39.44140625" style="574" customWidth="1"/>
    <col min="5124" max="5136" width="0" style="574" hidden="1" customWidth="1"/>
    <col min="5137" max="5137" width="27.5546875" style="574" customWidth="1"/>
    <col min="5138" max="5138" width="20.6640625" style="574" customWidth="1"/>
    <col min="5139" max="5139" width="15.33203125" style="574" customWidth="1"/>
    <col min="5140" max="5376" width="9.109375" style="574"/>
    <col min="5377" max="5377" width="47.5546875" style="574" customWidth="1"/>
    <col min="5378" max="5378" width="54.109375" style="574" customWidth="1"/>
    <col min="5379" max="5379" width="39.44140625" style="574" customWidth="1"/>
    <col min="5380" max="5392" width="0" style="574" hidden="1" customWidth="1"/>
    <col min="5393" max="5393" width="27.5546875" style="574" customWidth="1"/>
    <col min="5394" max="5394" width="20.6640625" style="574" customWidth="1"/>
    <col min="5395" max="5395" width="15.33203125" style="574" customWidth="1"/>
    <col min="5396" max="5632" width="9.109375" style="574"/>
    <col min="5633" max="5633" width="47.5546875" style="574" customWidth="1"/>
    <col min="5634" max="5634" width="54.109375" style="574" customWidth="1"/>
    <col min="5635" max="5635" width="39.44140625" style="574" customWidth="1"/>
    <col min="5636" max="5648" width="0" style="574" hidden="1" customWidth="1"/>
    <col min="5649" max="5649" width="27.5546875" style="574" customWidth="1"/>
    <col min="5650" max="5650" width="20.6640625" style="574" customWidth="1"/>
    <col min="5651" max="5651" width="15.33203125" style="574" customWidth="1"/>
    <col min="5652" max="5888" width="9.109375" style="574"/>
    <col min="5889" max="5889" width="47.5546875" style="574" customWidth="1"/>
    <col min="5890" max="5890" width="54.109375" style="574" customWidth="1"/>
    <col min="5891" max="5891" width="39.44140625" style="574" customWidth="1"/>
    <col min="5892" max="5904" width="0" style="574" hidden="1" customWidth="1"/>
    <col min="5905" max="5905" width="27.5546875" style="574" customWidth="1"/>
    <col min="5906" max="5906" width="20.6640625" style="574" customWidth="1"/>
    <col min="5907" max="5907" width="15.33203125" style="574" customWidth="1"/>
    <col min="5908" max="6144" width="9.109375" style="574"/>
    <col min="6145" max="6145" width="47.5546875" style="574" customWidth="1"/>
    <col min="6146" max="6146" width="54.109375" style="574" customWidth="1"/>
    <col min="6147" max="6147" width="39.44140625" style="574" customWidth="1"/>
    <col min="6148" max="6160" width="0" style="574" hidden="1" customWidth="1"/>
    <col min="6161" max="6161" width="27.5546875" style="574" customWidth="1"/>
    <col min="6162" max="6162" width="20.6640625" style="574" customWidth="1"/>
    <col min="6163" max="6163" width="15.33203125" style="574" customWidth="1"/>
    <col min="6164" max="6400" width="9.109375" style="574"/>
    <col min="6401" max="6401" width="47.5546875" style="574" customWidth="1"/>
    <col min="6402" max="6402" width="54.109375" style="574" customWidth="1"/>
    <col min="6403" max="6403" width="39.44140625" style="574" customWidth="1"/>
    <col min="6404" max="6416" width="0" style="574" hidden="1" customWidth="1"/>
    <col min="6417" max="6417" width="27.5546875" style="574" customWidth="1"/>
    <col min="6418" max="6418" width="20.6640625" style="574" customWidth="1"/>
    <col min="6419" max="6419" width="15.33203125" style="574" customWidth="1"/>
    <col min="6420" max="6656" width="9.109375" style="574"/>
    <col min="6657" max="6657" width="47.5546875" style="574" customWidth="1"/>
    <col min="6658" max="6658" width="54.109375" style="574" customWidth="1"/>
    <col min="6659" max="6659" width="39.44140625" style="574" customWidth="1"/>
    <col min="6660" max="6672" width="0" style="574" hidden="1" customWidth="1"/>
    <col min="6673" max="6673" width="27.5546875" style="574" customWidth="1"/>
    <col min="6674" max="6674" width="20.6640625" style="574" customWidth="1"/>
    <col min="6675" max="6675" width="15.33203125" style="574" customWidth="1"/>
    <col min="6676" max="6912" width="9.109375" style="574"/>
    <col min="6913" max="6913" width="47.5546875" style="574" customWidth="1"/>
    <col min="6914" max="6914" width="54.109375" style="574" customWidth="1"/>
    <col min="6915" max="6915" width="39.44140625" style="574" customWidth="1"/>
    <col min="6916" max="6928" width="0" style="574" hidden="1" customWidth="1"/>
    <col min="6929" max="6929" width="27.5546875" style="574" customWidth="1"/>
    <col min="6930" max="6930" width="20.6640625" style="574" customWidth="1"/>
    <col min="6931" max="6931" width="15.33203125" style="574" customWidth="1"/>
    <col min="6932" max="7168" width="9.109375" style="574"/>
    <col min="7169" max="7169" width="47.5546875" style="574" customWidth="1"/>
    <col min="7170" max="7170" width="54.109375" style="574" customWidth="1"/>
    <col min="7171" max="7171" width="39.44140625" style="574" customWidth="1"/>
    <col min="7172" max="7184" width="0" style="574" hidden="1" customWidth="1"/>
    <col min="7185" max="7185" width="27.5546875" style="574" customWidth="1"/>
    <col min="7186" max="7186" width="20.6640625" style="574" customWidth="1"/>
    <col min="7187" max="7187" width="15.33203125" style="574" customWidth="1"/>
    <col min="7188" max="7424" width="9.109375" style="574"/>
    <col min="7425" max="7425" width="47.5546875" style="574" customWidth="1"/>
    <col min="7426" max="7426" width="54.109375" style="574" customWidth="1"/>
    <col min="7427" max="7427" width="39.44140625" style="574" customWidth="1"/>
    <col min="7428" max="7440" width="0" style="574" hidden="1" customWidth="1"/>
    <col min="7441" max="7441" width="27.5546875" style="574" customWidth="1"/>
    <col min="7442" max="7442" width="20.6640625" style="574" customWidth="1"/>
    <col min="7443" max="7443" width="15.33203125" style="574" customWidth="1"/>
    <col min="7444" max="7680" width="9.109375" style="574"/>
    <col min="7681" max="7681" width="47.5546875" style="574" customWidth="1"/>
    <col min="7682" max="7682" width="54.109375" style="574" customWidth="1"/>
    <col min="7683" max="7683" width="39.44140625" style="574" customWidth="1"/>
    <col min="7684" max="7696" width="0" style="574" hidden="1" customWidth="1"/>
    <col min="7697" max="7697" width="27.5546875" style="574" customWidth="1"/>
    <col min="7698" max="7698" width="20.6640625" style="574" customWidth="1"/>
    <col min="7699" max="7699" width="15.33203125" style="574" customWidth="1"/>
    <col min="7700" max="7936" width="9.109375" style="574"/>
    <col min="7937" max="7937" width="47.5546875" style="574" customWidth="1"/>
    <col min="7938" max="7938" width="54.109375" style="574" customWidth="1"/>
    <col min="7939" max="7939" width="39.44140625" style="574" customWidth="1"/>
    <col min="7940" max="7952" width="0" style="574" hidden="1" customWidth="1"/>
    <col min="7953" max="7953" width="27.5546875" style="574" customWidth="1"/>
    <col min="7954" max="7954" width="20.6640625" style="574" customWidth="1"/>
    <col min="7955" max="7955" width="15.33203125" style="574" customWidth="1"/>
    <col min="7956" max="8192" width="9.109375" style="574"/>
    <col min="8193" max="8193" width="47.5546875" style="574" customWidth="1"/>
    <col min="8194" max="8194" width="54.109375" style="574" customWidth="1"/>
    <col min="8195" max="8195" width="39.44140625" style="574" customWidth="1"/>
    <col min="8196" max="8208" width="0" style="574" hidden="1" customWidth="1"/>
    <col min="8209" max="8209" width="27.5546875" style="574" customWidth="1"/>
    <col min="8210" max="8210" width="20.6640625" style="574" customWidth="1"/>
    <col min="8211" max="8211" width="15.33203125" style="574" customWidth="1"/>
    <col min="8212" max="8448" width="9.109375" style="574"/>
    <col min="8449" max="8449" width="47.5546875" style="574" customWidth="1"/>
    <col min="8450" max="8450" width="54.109375" style="574" customWidth="1"/>
    <col min="8451" max="8451" width="39.44140625" style="574" customWidth="1"/>
    <col min="8452" max="8464" width="0" style="574" hidden="1" customWidth="1"/>
    <col min="8465" max="8465" width="27.5546875" style="574" customWidth="1"/>
    <col min="8466" max="8466" width="20.6640625" style="574" customWidth="1"/>
    <col min="8467" max="8467" width="15.33203125" style="574" customWidth="1"/>
    <col min="8468" max="8704" width="9.109375" style="574"/>
    <col min="8705" max="8705" width="47.5546875" style="574" customWidth="1"/>
    <col min="8706" max="8706" width="54.109375" style="574" customWidth="1"/>
    <col min="8707" max="8707" width="39.44140625" style="574" customWidth="1"/>
    <col min="8708" max="8720" width="0" style="574" hidden="1" customWidth="1"/>
    <col min="8721" max="8721" width="27.5546875" style="574" customWidth="1"/>
    <col min="8722" max="8722" width="20.6640625" style="574" customWidth="1"/>
    <col min="8723" max="8723" width="15.33203125" style="574" customWidth="1"/>
    <col min="8724" max="8960" width="9.109375" style="574"/>
    <col min="8961" max="8961" width="47.5546875" style="574" customWidth="1"/>
    <col min="8962" max="8962" width="54.109375" style="574" customWidth="1"/>
    <col min="8963" max="8963" width="39.44140625" style="574" customWidth="1"/>
    <col min="8964" max="8976" width="0" style="574" hidden="1" customWidth="1"/>
    <col min="8977" max="8977" width="27.5546875" style="574" customWidth="1"/>
    <col min="8978" max="8978" width="20.6640625" style="574" customWidth="1"/>
    <col min="8979" max="8979" width="15.33203125" style="574" customWidth="1"/>
    <col min="8980" max="9216" width="9.109375" style="574"/>
    <col min="9217" max="9217" width="47.5546875" style="574" customWidth="1"/>
    <col min="9218" max="9218" width="54.109375" style="574" customWidth="1"/>
    <col min="9219" max="9219" width="39.44140625" style="574" customWidth="1"/>
    <col min="9220" max="9232" width="0" style="574" hidden="1" customWidth="1"/>
    <col min="9233" max="9233" width="27.5546875" style="574" customWidth="1"/>
    <col min="9234" max="9234" width="20.6640625" style="574" customWidth="1"/>
    <col min="9235" max="9235" width="15.33203125" style="574" customWidth="1"/>
    <col min="9236" max="9472" width="9.109375" style="574"/>
    <col min="9473" max="9473" width="47.5546875" style="574" customWidth="1"/>
    <col min="9474" max="9474" width="54.109375" style="574" customWidth="1"/>
    <col min="9475" max="9475" width="39.44140625" style="574" customWidth="1"/>
    <col min="9476" max="9488" width="0" style="574" hidden="1" customWidth="1"/>
    <col min="9489" max="9489" width="27.5546875" style="574" customWidth="1"/>
    <col min="9490" max="9490" width="20.6640625" style="574" customWidth="1"/>
    <col min="9491" max="9491" width="15.33203125" style="574" customWidth="1"/>
    <col min="9492" max="9728" width="9.109375" style="574"/>
    <col min="9729" max="9729" width="47.5546875" style="574" customWidth="1"/>
    <col min="9730" max="9730" width="54.109375" style="574" customWidth="1"/>
    <col min="9731" max="9731" width="39.44140625" style="574" customWidth="1"/>
    <col min="9732" max="9744" width="0" style="574" hidden="1" customWidth="1"/>
    <col min="9745" max="9745" width="27.5546875" style="574" customWidth="1"/>
    <col min="9746" max="9746" width="20.6640625" style="574" customWidth="1"/>
    <col min="9747" max="9747" width="15.33203125" style="574" customWidth="1"/>
    <col min="9748" max="9984" width="9.109375" style="574"/>
    <col min="9985" max="9985" width="47.5546875" style="574" customWidth="1"/>
    <col min="9986" max="9986" width="54.109375" style="574" customWidth="1"/>
    <col min="9987" max="9987" width="39.44140625" style="574" customWidth="1"/>
    <col min="9988" max="10000" width="0" style="574" hidden="1" customWidth="1"/>
    <col min="10001" max="10001" width="27.5546875" style="574" customWidth="1"/>
    <col min="10002" max="10002" width="20.6640625" style="574" customWidth="1"/>
    <col min="10003" max="10003" width="15.33203125" style="574" customWidth="1"/>
    <col min="10004" max="10240" width="9.109375" style="574"/>
    <col min="10241" max="10241" width="47.5546875" style="574" customWidth="1"/>
    <col min="10242" max="10242" width="54.109375" style="574" customWidth="1"/>
    <col min="10243" max="10243" width="39.44140625" style="574" customWidth="1"/>
    <col min="10244" max="10256" width="0" style="574" hidden="1" customWidth="1"/>
    <col min="10257" max="10257" width="27.5546875" style="574" customWidth="1"/>
    <col min="10258" max="10258" width="20.6640625" style="574" customWidth="1"/>
    <col min="10259" max="10259" width="15.33203125" style="574" customWidth="1"/>
    <col min="10260" max="10496" width="9.109375" style="574"/>
    <col min="10497" max="10497" width="47.5546875" style="574" customWidth="1"/>
    <col min="10498" max="10498" width="54.109375" style="574" customWidth="1"/>
    <col min="10499" max="10499" width="39.44140625" style="574" customWidth="1"/>
    <col min="10500" max="10512" width="0" style="574" hidden="1" customWidth="1"/>
    <col min="10513" max="10513" width="27.5546875" style="574" customWidth="1"/>
    <col min="10514" max="10514" width="20.6640625" style="574" customWidth="1"/>
    <col min="10515" max="10515" width="15.33203125" style="574" customWidth="1"/>
    <col min="10516" max="10752" width="9.109375" style="574"/>
    <col min="10753" max="10753" width="47.5546875" style="574" customWidth="1"/>
    <col min="10754" max="10754" width="54.109375" style="574" customWidth="1"/>
    <col min="10755" max="10755" width="39.44140625" style="574" customWidth="1"/>
    <col min="10756" max="10768" width="0" style="574" hidden="1" customWidth="1"/>
    <col min="10769" max="10769" width="27.5546875" style="574" customWidth="1"/>
    <col min="10770" max="10770" width="20.6640625" style="574" customWidth="1"/>
    <col min="10771" max="10771" width="15.33203125" style="574" customWidth="1"/>
    <col min="10772" max="11008" width="9.109375" style="574"/>
    <col min="11009" max="11009" width="47.5546875" style="574" customWidth="1"/>
    <col min="11010" max="11010" width="54.109375" style="574" customWidth="1"/>
    <col min="11011" max="11011" width="39.44140625" style="574" customWidth="1"/>
    <col min="11012" max="11024" width="0" style="574" hidden="1" customWidth="1"/>
    <col min="11025" max="11025" width="27.5546875" style="574" customWidth="1"/>
    <col min="11026" max="11026" width="20.6640625" style="574" customWidth="1"/>
    <col min="11027" max="11027" width="15.33203125" style="574" customWidth="1"/>
    <col min="11028" max="11264" width="9.109375" style="574"/>
    <col min="11265" max="11265" width="47.5546875" style="574" customWidth="1"/>
    <col min="11266" max="11266" width="54.109375" style="574" customWidth="1"/>
    <col min="11267" max="11267" width="39.44140625" style="574" customWidth="1"/>
    <col min="11268" max="11280" width="0" style="574" hidden="1" customWidth="1"/>
    <col min="11281" max="11281" width="27.5546875" style="574" customWidth="1"/>
    <col min="11282" max="11282" width="20.6640625" style="574" customWidth="1"/>
    <col min="11283" max="11283" width="15.33203125" style="574" customWidth="1"/>
    <col min="11284" max="11520" width="9.109375" style="574"/>
    <col min="11521" max="11521" width="47.5546875" style="574" customWidth="1"/>
    <col min="11522" max="11522" width="54.109375" style="574" customWidth="1"/>
    <col min="11523" max="11523" width="39.44140625" style="574" customWidth="1"/>
    <col min="11524" max="11536" width="0" style="574" hidden="1" customWidth="1"/>
    <col min="11537" max="11537" width="27.5546875" style="574" customWidth="1"/>
    <col min="11538" max="11538" width="20.6640625" style="574" customWidth="1"/>
    <col min="11539" max="11539" width="15.33203125" style="574" customWidth="1"/>
    <col min="11540" max="11776" width="9.109375" style="574"/>
    <col min="11777" max="11777" width="47.5546875" style="574" customWidth="1"/>
    <col min="11778" max="11778" width="54.109375" style="574" customWidth="1"/>
    <col min="11779" max="11779" width="39.44140625" style="574" customWidth="1"/>
    <col min="11780" max="11792" width="0" style="574" hidden="1" customWidth="1"/>
    <col min="11793" max="11793" width="27.5546875" style="574" customWidth="1"/>
    <col min="11794" max="11794" width="20.6640625" style="574" customWidth="1"/>
    <col min="11795" max="11795" width="15.33203125" style="574" customWidth="1"/>
    <col min="11796" max="12032" width="9.109375" style="574"/>
    <col min="12033" max="12033" width="47.5546875" style="574" customWidth="1"/>
    <col min="12034" max="12034" width="54.109375" style="574" customWidth="1"/>
    <col min="12035" max="12035" width="39.44140625" style="574" customWidth="1"/>
    <col min="12036" max="12048" width="0" style="574" hidden="1" customWidth="1"/>
    <col min="12049" max="12049" width="27.5546875" style="574" customWidth="1"/>
    <col min="12050" max="12050" width="20.6640625" style="574" customWidth="1"/>
    <col min="12051" max="12051" width="15.33203125" style="574" customWidth="1"/>
    <col min="12052" max="12288" width="9.109375" style="574"/>
    <col min="12289" max="12289" width="47.5546875" style="574" customWidth="1"/>
    <col min="12290" max="12290" width="54.109375" style="574" customWidth="1"/>
    <col min="12291" max="12291" width="39.44140625" style="574" customWidth="1"/>
    <col min="12292" max="12304" width="0" style="574" hidden="1" customWidth="1"/>
    <col min="12305" max="12305" width="27.5546875" style="574" customWidth="1"/>
    <col min="12306" max="12306" width="20.6640625" style="574" customWidth="1"/>
    <col min="12307" max="12307" width="15.33203125" style="574" customWidth="1"/>
    <col min="12308" max="12544" width="9.109375" style="574"/>
    <col min="12545" max="12545" width="47.5546875" style="574" customWidth="1"/>
    <col min="12546" max="12546" width="54.109375" style="574" customWidth="1"/>
    <col min="12547" max="12547" width="39.44140625" style="574" customWidth="1"/>
    <col min="12548" max="12560" width="0" style="574" hidden="1" customWidth="1"/>
    <col min="12561" max="12561" width="27.5546875" style="574" customWidth="1"/>
    <col min="12562" max="12562" width="20.6640625" style="574" customWidth="1"/>
    <col min="12563" max="12563" width="15.33203125" style="574" customWidth="1"/>
    <col min="12564" max="12800" width="9.109375" style="574"/>
    <col min="12801" max="12801" width="47.5546875" style="574" customWidth="1"/>
    <col min="12802" max="12802" width="54.109375" style="574" customWidth="1"/>
    <col min="12803" max="12803" width="39.44140625" style="574" customWidth="1"/>
    <col min="12804" max="12816" width="0" style="574" hidden="1" customWidth="1"/>
    <col min="12817" max="12817" width="27.5546875" style="574" customWidth="1"/>
    <col min="12818" max="12818" width="20.6640625" style="574" customWidth="1"/>
    <col min="12819" max="12819" width="15.33203125" style="574" customWidth="1"/>
    <col min="12820" max="13056" width="9.109375" style="574"/>
    <col min="13057" max="13057" width="47.5546875" style="574" customWidth="1"/>
    <col min="13058" max="13058" width="54.109375" style="574" customWidth="1"/>
    <col min="13059" max="13059" width="39.44140625" style="574" customWidth="1"/>
    <col min="13060" max="13072" width="0" style="574" hidden="1" customWidth="1"/>
    <col min="13073" max="13073" width="27.5546875" style="574" customWidth="1"/>
    <col min="13074" max="13074" width="20.6640625" style="574" customWidth="1"/>
    <col min="13075" max="13075" width="15.33203125" style="574" customWidth="1"/>
    <col min="13076" max="13312" width="9.109375" style="574"/>
    <col min="13313" max="13313" width="47.5546875" style="574" customWidth="1"/>
    <col min="13314" max="13314" width="54.109375" style="574" customWidth="1"/>
    <col min="13315" max="13315" width="39.44140625" style="574" customWidth="1"/>
    <col min="13316" max="13328" width="0" style="574" hidden="1" customWidth="1"/>
    <col min="13329" max="13329" width="27.5546875" style="574" customWidth="1"/>
    <col min="13330" max="13330" width="20.6640625" style="574" customWidth="1"/>
    <col min="13331" max="13331" width="15.33203125" style="574" customWidth="1"/>
    <col min="13332" max="13568" width="9.109375" style="574"/>
    <col min="13569" max="13569" width="47.5546875" style="574" customWidth="1"/>
    <col min="13570" max="13570" width="54.109375" style="574" customWidth="1"/>
    <col min="13571" max="13571" width="39.44140625" style="574" customWidth="1"/>
    <col min="13572" max="13584" width="0" style="574" hidden="1" customWidth="1"/>
    <col min="13585" max="13585" width="27.5546875" style="574" customWidth="1"/>
    <col min="13586" max="13586" width="20.6640625" style="574" customWidth="1"/>
    <col min="13587" max="13587" width="15.33203125" style="574" customWidth="1"/>
    <col min="13588" max="13824" width="9.109375" style="574"/>
    <col min="13825" max="13825" width="47.5546875" style="574" customWidth="1"/>
    <col min="13826" max="13826" width="54.109375" style="574" customWidth="1"/>
    <col min="13827" max="13827" width="39.44140625" style="574" customWidth="1"/>
    <col min="13828" max="13840" width="0" style="574" hidden="1" customWidth="1"/>
    <col min="13841" max="13841" width="27.5546875" style="574" customWidth="1"/>
    <col min="13842" max="13842" width="20.6640625" style="574" customWidth="1"/>
    <col min="13843" max="13843" width="15.33203125" style="574" customWidth="1"/>
    <col min="13844" max="14080" width="9.109375" style="574"/>
    <col min="14081" max="14081" width="47.5546875" style="574" customWidth="1"/>
    <col min="14082" max="14082" width="54.109375" style="574" customWidth="1"/>
    <col min="14083" max="14083" width="39.44140625" style="574" customWidth="1"/>
    <col min="14084" max="14096" width="0" style="574" hidden="1" customWidth="1"/>
    <col min="14097" max="14097" width="27.5546875" style="574" customWidth="1"/>
    <col min="14098" max="14098" width="20.6640625" style="574" customWidth="1"/>
    <col min="14099" max="14099" width="15.33203125" style="574" customWidth="1"/>
    <col min="14100" max="14336" width="9.109375" style="574"/>
    <col min="14337" max="14337" width="47.5546875" style="574" customWidth="1"/>
    <col min="14338" max="14338" width="54.109375" style="574" customWidth="1"/>
    <col min="14339" max="14339" width="39.44140625" style="574" customWidth="1"/>
    <col min="14340" max="14352" width="0" style="574" hidden="1" customWidth="1"/>
    <col min="14353" max="14353" width="27.5546875" style="574" customWidth="1"/>
    <col min="14354" max="14354" width="20.6640625" style="574" customWidth="1"/>
    <col min="14355" max="14355" width="15.33203125" style="574" customWidth="1"/>
    <col min="14356" max="14592" width="9.109375" style="574"/>
    <col min="14593" max="14593" width="47.5546875" style="574" customWidth="1"/>
    <col min="14594" max="14594" width="54.109375" style="574" customWidth="1"/>
    <col min="14595" max="14595" width="39.44140625" style="574" customWidth="1"/>
    <col min="14596" max="14608" width="0" style="574" hidden="1" customWidth="1"/>
    <col min="14609" max="14609" width="27.5546875" style="574" customWidth="1"/>
    <col min="14610" max="14610" width="20.6640625" style="574" customWidth="1"/>
    <col min="14611" max="14611" width="15.33203125" style="574" customWidth="1"/>
    <col min="14612" max="14848" width="9.109375" style="574"/>
    <col min="14849" max="14849" width="47.5546875" style="574" customWidth="1"/>
    <col min="14850" max="14850" width="54.109375" style="574" customWidth="1"/>
    <col min="14851" max="14851" width="39.44140625" style="574" customWidth="1"/>
    <col min="14852" max="14864" width="0" style="574" hidden="1" customWidth="1"/>
    <col min="14865" max="14865" width="27.5546875" style="574" customWidth="1"/>
    <col min="14866" max="14866" width="20.6640625" style="574" customWidth="1"/>
    <col min="14867" max="14867" width="15.33203125" style="574" customWidth="1"/>
    <col min="14868" max="15104" width="9.109375" style="574"/>
    <col min="15105" max="15105" width="47.5546875" style="574" customWidth="1"/>
    <col min="15106" max="15106" width="54.109375" style="574" customWidth="1"/>
    <col min="15107" max="15107" width="39.44140625" style="574" customWidth="1"/>
    <col min="15108" max="15120" width="0" style="574" hidden="1" customWidth="1"/>
    <col min="15121" max="15121" width="27.5546875" style="574" customWidth="1"/>
    <col min="15122" max="15122" width="20.6640625" style="574" customWidth="1"/>
    <col min="15123" max="15123" width="15.33203125" style="574" customWidth="1"/>
    <col min="15124" max="15360" width="9.109375" style="574"/>
    <col min="15361" max="15361" width="47.5546875" style="574" customWidth="1"/>
    <col min="15362" max="15362" width="54.109375" style="574" customWidth="1"/>
    <col min="15363" max="15363" width="39.44140625" style="574" customWidth="1"/>
    <col min="15364" max="15376" width="0" style="574" hidden="1" customWidth="1"/>
    <col min="15377" max="15377" width="27.5546875" style="574" customWidth="1"/>
    <col min="15378" max="15378" width="20.6640625" style="574" customWidth="1"/>
    <col min="15379" max="15379" width="15.33203125" style="574" customWidth="1"/>
    <col min="15380" max="15616" width="9.109375" style="574"/>
    <col min="15617" max="15617" width="47.5546875" style="574" customWidth="1"/>
    <col min="15618" max="15618" width="54.109375" style="574" customWidth="1"/>
    <col min="15619" max="15619" width="39.44140625" style="574" customWidth="1"/>
    <col min="15620" max="15632" width="0" style="574" hidden="1" customWidth="1"/>
    <col min="15633" max="15633" width="27.5546875" style="574" customWidth="1"/>
    <col min="15634" max="15634" width="20.6640625" style="574" customWidth="1"/>
    <col min="15635" max="15635" width="15.33203125" style="574" customWidth="1"/>
    <col min="15636" max="15872" width="9.109375" style="574"/>
    <col min="15873" max="15873" width="47.5546875" style="574" customWidth="1"/>
    <col min="15874" max="15874" width="54.109375" style="574" customWidth="1"/>
    <col min="15875" max="15875" width="39.44140625" style="574" customWidth="1"/>
    <col min="15876" max="15888" width="0" style="574" hidden="1" customWidth="1"/>
    <col min="15889" max="15889" width="27.5546875" style="574" customWidth="1"/>
    <col min="15890" max="15890" width="20.6640625" style="574" customWidth="1"/>
    <col min="15891" max="15891" width="15.33203125" style="574" customWidth="1"/>
    <col min="15892" max="16128" width="9.109375" style="574"/>
    <col min="16129" max="16129" width="47.5546875" style="574" customWidth="1"/>
    <col min="16130" max="16130" width="54.109375" style="574" customWidth="1"/>
    <col min="16131" max="16131" width="39.44140625" style="574" customWidth="1"/>
    <col min="16132" max="16144" width="0" style="574" hidden="1" customWidth="1"/>
    <col min="16145" max="16145" width="27.5546875" style="574" customWidth="1"/>
    <col min="16146" max="16146" width="20.6640625" style="574" customWidth="1"/>
    <col min="16147" max="16147" width="15.33203125" style="574" customWidth="1"/>
    <col min="16148" max="16384" width="9.109375" style="574"/>
  </cols>
  <sheetData>
    <row r="1" spans="1:8" ht="24" customHeight="1" x14ac:dyDescent="0.25">
      <c r="A1" s="998" t="s">
        <v>1122</v>
      </c>
      <c r="B1" s="999"/>
      <c r="C1" s="999"/>
      <c r="D1" s="999"/>
      <c r="E1" s="999"/>
      <c r="F1" s="999"/>
      <c r="G1" s="999"/>
      <c r="H1" s="1000"/>
    </row>
    <row r="2" spans="1:8" ht="63" customHeight="1" x14ac:dyDescent="0.25">
      <c r="A2" s="1001"/>
      <c r="B2" s="1002"/>
      <c r="C2" s="1002"/>
      <c r="D2" s="1002"/>
      <c r="E2" s="1002"/>
      <c r="F2" s="1002"/>
      <c r="G2" s="1002"/>
      <c r="H2" s="1003"/>
    </row>
    <row r="3" spans="1:8" ht="27" customHeight="1" x14ac:dyDescent="0.25">
      <c r="A3" s="1004" t="s">
        <v>966</v>
      </c>
      <c r="B3" s="1005"/>
      <c r="C3" s="1006"/>
      <c r="F3" s="575" t="s">
        <v>967</v>
      </c>
      <c r="G3" s="575"/>
      <c r="H3" s="576" t="s">
        <v>968</v>
      </c>
    </row>
    <row r="4" spans="1:8" x14ac:dyDescent="0.25">
      <c r="A4" s="577" t="s">
        <v>969</v>
      </c>
      <c r="B4" s="577" t="s">
        <v>9</v>
      </c>
      <c r="C4" s="578" t="s">
        <v>183</v>
      </c>
      <c r="G4" s="579"/>
      <c r="H4" s="576"/>
    </row>
    <row r="5" spans="1:8" ht="14.4" x14ac:dyDescent="0.3">
      <c r="A5" s="580"/>
      <c r="B5" s="581"/>
      <c r="C5" s="582"/>
      <c r="F5" s="583" t="e">
        <v>#REF!</v>
      </c>
      <c r="G5" s="584" t="e">
        <v>#REF!</v>
      </c>
      <c r="H5" s="585" t="e">
        <v>#REF!</v>
      </c>
    </row>
    <row r="6" spans="1:8" ht="14.4" x14ac:dyDescent="0.3">
      <c r="A6" s="586" t="s">
        <v>970</v>
      </c>
      <c r="B6" s="587" t="s">
        <v>971</v>
      </c>
      <c r="C6" s="588" t="s">
        <v>972</v>
      </c>
      <c r="F6" s="583">
        <v>3352190</v>
      </c>
      <c r="G6" s="584">
        <v>3084690</v>
      </c>
      <c r="H6" s="585">
        <v>0</v>
      </c>
    </row>
    <row r="7" spans="1:8" ht="14.4" x14ac:dyDescent="0.3">
      <c r="A7" s="589"/>
      <c r="B7" s="590"/>
      <c r="C7" s="591"/>
      <c r="F7" s="583"/>
      <c r="G7" s="584"/>
      <c r="H7" s="585"/>
    </row>
    <row r="8" spans="1:8" ht="14.4" x14ac:dyDescent="0.3">
      <c r="A8" s="586" t="s">
        <v>973</v>
      </c>
      <c r="B8" s="587" t="s">
        <v>974</v>
      </c>
      <c r="C8" s="588" t="s">
        <v>972</v>
      </c>
      <c r="F8" s="583">
        <v>20418367.56199998</v>
      </c>
      <c r="G8" s="584">
        <v>20363367.56199998</v>
      </c>
      <c r="H8" s="585">
        <v>0</v>
      </c>
    </row>
    <row r="9" spans="1:8" ht="14.4" x14ac:dyDescent="0.3">
      <c r="A9" s="592"/>
      <c r="B9" s="590"/>
      <c r="C9" s="593"/>
      <c r="F9" s="583"/>
      <c r="G9" s="584"/>
      <c r="H9" s="585"/>
    </row>
    <row r="10" spans="1:8" ht="14.4" x14ac:dyDescent="0.3">
      <c r="A10" s="586" t="s">
        <v>975</v>
      </c>
      <c r="B10" s="587" t="s">
        <v>976</v>
      </c>
      <c r="C10" s="594" t="s">
        <v>972</v>
      </c>
      <c r="F10" s="583">
        <v>26530149.960000001</v>
      </c>
      <c r="G10" s="584" t="e">
        <v>#REF!</v>
      </c>
      <c r="H10" s="585" t="e">
        <v>#REF!</v>
      </c>
    </row>
    <row r="11" spans="1:8" ht="14.4" x14ac:dyDescent="0.3">
      <c r="A11" s="589"/>
      <c r="B11" s="590"/>
      <c r="C11" s="593"/>
      <c r="F11" s="583"/>
      <c r="G11" s="584"/>
      <c r="H11" s="585"/>
    </row>
    <row r="12" spans="1:8" ht="14.4" x14ac:dyDescent="0.3">
      <c r="A12" s="586" t="s">
        <v>977</v>
      </c>
      <c r="B12" s="587" t="s">
        <v>978</v>
      </c>
      <c r="C12" s="594" t="s">
        <v>972</v>
      </c>
      <c r="F12" s="583">
        <v>4524209.5</v>
      </c>
      <c r="G12" s="584">
        <v>3884172</v>
      </c>
      <c r="H12" s="585">
        <v>7.9488000000000012</v>
      </c>
    </row>
    <row r="13" spans="1:8" ht="14.4" x14ac:dyDescent="0.3">
      <c r="A13" s="586"/>
      <c r="B13" s="587"/>
      <c r="C13" s="595"/>
      <c r="F13" s="583"/>
      <c r="G13" s="584"/>
      <c r="H13" s="585"/>
    </row>
    <row r="14" spans="1:8" ht="26.4" x14ac:dyDescent="0.3">
      <c r="A14" s="586" t="s">
        <v>979</v>
      </c>
      <c r="B14" s="596" t="s">
        <v>980</v>
      </c>
      <c r="C14" s="594" t="s">
        <v>972</v>
      </c>
      <c r="F14" s="583"/>
      <c r="G14" s="584"/>
      <c r="H14" s="585"/>
    </row>
    <row r="15" spans="1:8" ht="14.4" x14ac:dyDescent="0.3">
      <c r="A15" s="586"/>
      <c r="B15" s="587"/>
      <c r="C15" s="595"/>
      <c r="F15" s="583"/>
      <c r="G15" s="584"/>
      <c r="H15" s="585"/>
    </row>
    <row r="16" spans="1:8" ht="14.4" x14ac:dyDescent="0.3">
      <c r="A16" s="586" t="s">
        <v>981</v>
      </c>
      <c r="B16" s="587" t="s">
        <v>982</v>
      </c>
      <c r="C16" s="594" t="s">
        <v>972</v>
      </c>
      <c r="F16" s="583"/>
      <c r="G16" s="584"/>
      <c r="H16" s="585"/>
    </row>
    <row r="17" spans="1:9" ht="14.4" x14ac:dyDescent="0.3">
      <c r="A17" s="586"/>
      <c r="B17" s="587"/>
      <c r="C17" s="595"/>
      <c r="F17" s="583"/>
      <c r="G17" s="584"/>
      <c r="H17" s="585"/>
    </row>
    <row r="18" spans="1:9" ht="14.4" x14ac:dyDescent="0.3">
      <c r="A18" s="586" t="s">
        <v>983</v>
      </c>
      <c r="B18" s="587" t="s">
        <v>984</v>
      </c>
      <c r="C18" s="594" t="s">
        <v>972</v>
      </c>
      <c r="F18" s="583"/>
      <c r="G18" s="584"/>
      <c r="H18" s="585"/>
    </row>
    <row r="19" spans="1:9" ht="14.4" x14ac:dyDescent="0.3">
      <c r="A19" s="586"/>
      <c r="B19" s="587"/>
      <c r="C19" s="595"/>
      <c r="F19" s="583"/>
      <c r="G19" s="584"/>
      <c r="H19" s="585"/>
    </row>
    <row r="20" spans="1:9" ht="14.4" x14ac:dyDescent="0.3">
      <c r="A20" s="592"/>
      <c r="B20" s="590"/>
      <c r="C20" s="593"/>
      <c r="F20" s="583"/>
      <c r="G20" s="584"/>
      <c r="H20" s="585"/>
    </row>
    <row r="21" spans="1:9" ht="14.4" x14ac:dyDescent="0.3">
      <c r="A21" s="597"/>
      <c r="B21" s="598"/>
      <c r="C21" s="599"/>
      <c r="G21" s="584"/>
      <c r="H21" s="585"/>
    </row>
    <row r="22" spans="1:9" ht="14.4" x14ac:dyDescent="0.3">
      <c r="A22" s="600" t="s">
        <v>985</v>
      </c>
      <c r="B22" s="601"/>
      <c r="C22" s="602" t="s">
        <v>972</v>
      </c>
      <c r="D22" s="603"/>
      <c r="E22" s="604"/>
      <c r="F22" s="605" t="e">
        <f>SUM(F5:F12)</f>
        <v>#REF!</v>
      </c>
      <c r="G22" s="584" t="e">
        <f>SUM(G5:G12)</f>
        <v>#REF!</v>
      </c>
      <c r="H22" s="585" t="e">
        <f>SUM(H5:H12)</f>
        <v>#REF!</v>
      </c>
      <c r="I22" s="604"/>
    </row>
    <row r="23" spans="1:9" x14ac:dyDescent="0.25">
      <c r="A23" s="609"/>
      <c r="B23" s="609"/>
      <c r="C23" s="610"/>
    </row>
    <row r="24" spans="1:9" x14ac:dyDescent="0.25">
      <c r="A24" s="609"/>
      <c r="B24" s="609"/>
      <c r="C24" s="610"/>
    </row>
    <row r="25" spans="1:9" x14ac:dyDescent="0.25">
      <c r="A25" s="609"/>
      <c r="B25" s="609"/>
      <c r="C25" s="610"/>
    </row>
    <row r="26" spans="1:9" x14ac:dyDescent="0.25">
      <c r="A26" s="609"/>
      <c r="B26" s="609"/>
      <c r="C26" s="610"/>
    </row>
    <row r="27" spans="1:9" x14ac:dyDescent="0.25">
      <c r="A27" s="609"/>
      <c r="B27" s="609"/>
      <c r="C27" s="610"/>
    </row>
    <row r="28" spans="1:9" x14ac:dyDescent="0.25">
      <c r="A28" s="609"/>
      <c r="B28" s="609"/>
      <c r="C28" s="610"/>
    </row>
    <row r="86" spans="6:6" x14ac:dyDescent="0.25">
      <c r="F86" s="574">
        <f>G84</f>
        <v>0</v>
      </c>
    </row>
    <row r="92" spans="6:6" x14ac:dyDescent="0.25">
      <c r="F92" s="574">
        <f>G88</f>
        <v>0</v>
      </c>
    </row>
    <row r="96" spans="6:6" x14ac:dyDescent="0.25">
      <c r="F96" s="574">
        <f>G94</f>
        <v>0</v>
      </c>
    </row>
    <row r="100" spans="6:6" x14ac:dyDescent="0.25">
      <c r="F100" s="574">
        <f>G98</f>
        <v>0</v>
      </c>
    </row>
    <row r="116" spans="6:6" x14ac:dyDescent="0.25">
      <c r="F116" s="574">
        <f>G114</f>
        <v>0</v>
      </c>
    </row>
    <row r="144" spans="8:8" x14ac:dyDescent="0.25">
      <c r="H144" s="611"/>
    </row>
    <row r="145" spans="4:8" x14ac:dyDescent="0.25">
      <c r="H145" s="611"/>
    </row>
    <row r="146" spans="4:8" x14ac:dyDescent="0.25">
      <c r="H146" s="611"/>
    </row>
    <row r="147" spans="4:8" x14ac:dyDescent="0.25">
      <c r="H147" s="611"/>
    </row>
    <row r="148" spans="4:8" x14ac:dyDescent="0.25">
      <c r="D148" s="612"/>
      <c r="E148" s="612"/>
      <c r="F148" s="612"/>
      <c r="G148" s="612"/>
      <c r="H148" s="613"/>
    </row>
    <row r="149" spans="4:8" x14ac:dyDescent="0.25">
      <c r="H149" s="614"/>
    </row>
    <row r="150" spans="4:8" x14ac:dyDescent="0.25">
      <c r="H150" s="611"/>
    </row>
    <row r="151" spans="4:8" x14ac:dyDescent="0.25">
      <c r="H151" s="611"/>
    </row>
    <row r="152" spans="4:8" x14ac:dyDescent="0.25">
      <c r="E152" s="615"/>
      <c r="H152" s="611"/>
    </row>
    <row r="153" spans="4:8" x14ac:dyDescent="0.25">
      <c r="H153" s="611"/>
    </row>
    <row r="154" spans="4:8" x14ac:dyDescent="0.25">
      <c r="H154" s="611"/>
    </row>
    <row r="155" spans="4:8" x14ac:dyDescent="0.25">
      <c r="H155" s="611"/>
    </row>
    <row r="156" spans="4:8" x14ac:dyDescent="0.25">
      <c r="H156" s="611"/>
    </row>
    <row r="157" spans="4:8" x14ac:dyDescent="0.25">
      <c r="H157" s="611"/>
    </row>
    <row r="158" spans="4:8" x14ac:dyDescent="0.25">
      <c r="H158" s="611"/>
    </row>
    <row r="159" spans="4:8" x14ac:dyDescent="0.25">
      <c r="D159" s="616"/>
      <c r="E159" s="616"/>
      <c r="F159" s="616"/>
      <c r="G159" s="616"/>
      <c r="H159" s="617"/>
    </row>
    <row r="160" spans="4:8" x14ac:dyDescent="0.25">
      <c r="H160" s="617"/>
    </row>
    <row r="161" spans="4:8" x14ac:dyDescent="0.25">
      <c r="D161" s="612"/>
      <c r="E161" s="612"/>
      <c r="F161" s="612"/>
      <c r="G161" s="618"/>
      <c r="H161" s="613"/>
    </row>
    <row r="162" spans="4:8" x14ac:dyDescent="0.25">
      <c r="D162" s="612"/>
      <c r="E162" s="612"/>
      <c r="F162" s="612"/>
      <c r="G162" s="618"/>
      <c r="H162" s="613"/>
    </row>
    <row r="163" spans="4:8" x14ac:dyDescent="0.25">
      <c r="D163" s="616"/>
      <c r="E163" s="616"/>
      <c r="F163" s="616"/>
      <c r="G163" s="616"/>
      <c r="H163" s="613"/>
    </row>
    <row r="164" spans="4:8" x14ac:dyDescent="0.25">
      <c r="H164" s="611"/>
    </row>
    <row r="165" spans="4:8" x14ac:dyDescent="0.25">
      <c r="H165" s="611"/>
    </row>
    <row r="166" spans="4:8" x14ac:dyDescent="0.25">
      <c r="H166" s="611"/>
    </row>
    <row r="167" spans="4:8" x14ac:dyDescent="0.25">
      <c r="H167" s="611"/>
    </row>
    <row r="168" spans="4:8" x14ac:dyDescent="0.25">
      <c r="H168" s="611"/>
    </row>
    <row r="169" spans="4:8" x14ac:dyDescent="0.25">
      <c r="H169" s="611"/>
    </row>
    <row r="170" spans="4:8" x14ac:dyDescent="0.25">
      <c r="H170" s="611"/>
    </row>
    <row r="171" spans="4:8" x14ac:dyDescent="0.25">
      <c r="H171" s="611"/>
    </row>
    <row r="172" spans="4:8" x14ac:dyDescent="0.25">
      <c r="H172" s="611"/>
    </row>
    <row r="173" spans="4:8" x14ac:dyDescent="0.25">
      <c r="H173" s="611"/>
    </row>
    <row r="174" spans="4:8" x14ac:dyDescent="0.25">
      <c r="H174" s="611"/>
    </row>
    <row r="175" spans="4:8" x14ac:dyDescent="0.25">
      <c r="H175" s="611"/>
    </row>
    <row r="176" spans="4:8" x14ac:dyDescent="0.25">
      <c r="H176" s="611"/>
    </row>
    <row r="177" spans="1:8" x14ac:dyDescent="0.25">
      <c r="H177" s="611"/>
    </row>
    <row r="178" spans="1:8" x14ac:dyDescent="0.25">
      <c r="H178" s="611"/>
    </row>
    <row r="179" spans="1:8" x14ac:dyDescent="0.25">
      <c r="H179" s="611"/>
    </row>
    <row r="180" spans="1:8" x14ac:dyDescent="0.25">
      <c r="H180" s="611"/>
    </row>
    <row r="181" spans="1:8" x14ac:dyDescent="0.25">
      <c r="H181" s="611"/>
    </row>
    <row r="182" spans="1:8" x14ac:dyDescent="0.25">
      <c r="H182" s="611"/>
    </row>
    <row r="183" spans="1:8" x14ac:dyDescent="0.25">
      <c r="H183" s="611"/>
    </row>
    <row r="184" spans="1:8" x14ac:dyDescent="0.25">
      <c r="H184" s="611"/>
    </row>
    <row r="185" spans="1:8" x14ac:dyDescent="0.25">
      <c r="H185" s="611"/>
    </row>
    <row r="186" spans="1:8" x14ac:dyDescent="0.25">
      <c r="H186" s="611"/>
    </row>
    <row r="187" spans="1:8" x14ac:dyDescent="0.25">
      <c r="H187" s="611"/>
    </row>
    <row r="188" spans="1:8" ht="43.5" customHeight="1" x14ac:dyDescent="0.25">
      <c r="D188" s="574" t="s">
        <v>986</v>
      </c>
      <c r="H188" s="611"/>
    </row>
    <row r="189" spans="1:8" x14ac:dyDescent="0.25">
      <c r="A189" s="611"/>
      <c r="H189" s="611"/>
    </row>
    <row r="190" spans="1:8" x14ac:dyDescent="0.25">
      <c r="A190" s="611"/>
      <c r="H190" s="611"/>
    </row>
    <row r="191" spans="1:8" x14ac:dyDescent="0.25">
      <c r="A191" s="611"/>
      <c r="H191" s="611"/>
    </row>
    <row r="192" spans="1:8" x14ac:dyDescent="0.25">
      <c r="A192" s="611"/>
      <c r="H192" s="611"/>
    </row>
    <row r="193" spans="1:8" x14ac:dyDescent="0.25">
      <c r="A193" s="611"/>
      <c r="H193" s="611"/>
    </row>
    <row r="194" spans="1:8" x14ac:dyDescent="0.25">
      <c r="A194" s="611"/>
      <c r="H194" s="611"/>
    </row>
    <row r="195" spans="1:8" x14ac:dyDescent="0.25">
      <c r="A195" s="611"/>
      <c r="H195" s="611"/>
    </row>
    <row r="196" spans="1:8" x14ac:dyDescent="0.25">
      <c r="A196" s="611"/>
      <c r="H196" s="611"/>
    </row>
    <row r="197" spans="1:8" x14ac:dyDescent="0.25">
      <c r="A197" s="611"/>
      <c r="H197" s="611"/>
    </row>
    <row r="198" spans="1:8" x14ac:dyDescent="0.25">
      <c r="A198" s="611"/>
      <c r="H198" s="611"/>
    </row>
    <row r="199" spans="1:8" x14ac:dyDescent="0.25">
      <c r="A199" s="611"/>
      <c r="H199" s="611"/>
    </row>
    <row r="200" spans="1:8" x14ac:dyDescent="0.25">
      <c r="A200" s="611"/>
      <c r="H200" s="611"/>
    </row>
    <row r="201" spans="1:8" x14ac:dyDescent="0.25">
      <c r="A201" s="611"/>
      <c r="H201" s="611"/>
    </row>
    <row r="202" spans="1:8" x14ac:dyDescent="0.25">
      <c r="A202" s="611"/>
      <c r="H202" s="611"/>
    </row>
    <row r="203" spans="1:8" x14ac:dyDescent="0.25">
      <c r="A203" s="611"/>
      <c r="H203" s="611"/>
    </row>
    <row r="204" spans="1:8" x14ac:dyDescent="0.25">
      <c r="A204" s="611"/>
      <c r="H204" s="611"/>
    </row>
    <row r="205" spans="1:8" x14ac:dyDescent="0.25">
      <c r="A205" s="611"/>
      <c r="H205" s="611"/>
    </row>
    <row r="206" spans="1:8" x14ac:dyDescent="0.25">
      <c r="A206" s="611"/>
      <c r="H206" s="611"/>
    </row>
    <row r="207" spans="1:8" x14ac:dyDescent="0.25">
      <c r="A207" s="611"/>
      <c r="H207" s="611"/>
    </row>
    <row r="208" spans="1:8" x14ac:dyDescent="0.25">
      <c r="A208" s="617"/>
      <c r="H208" s="617"/>
    </row>
    <row r="209" spans="1:8" x14ac:dyDescent="0.25">
      <c r="A209" s="619"/>
      <c r="H209" s="615"/>
    </row>
    <row r="210" spans="1:8" x14ac:dyDescent="0.25">
      <c r="A210" s="620"/>
      <c r="B210" s="616"/>
      <c r="C210" s="616"/>
      <c r="D210" s="616"/>
      <c r="E210" s="616"/>
      <c r="F210" s="616"/>
      <c r="G210" s="616"/>
      <c r="H210" s="621"/>
    </row>
  </sheetData>
  <mergeCells count="2">
    <mergeCell ref="A1:H2"/>
    <mergeCell ref="A3:C3"/>
  </mergeCells>
  <pageMargins left="0.70866141732283472" right="0.70866141732283472" top="0.74803149606299213" bottom="0.74803149606299213" header="0.31496062992125984" footer="0.31496062992125984"/>
  <pageSetup paperSize="9" scale="61" firstPageNumber="62" orientation="portrait" useFirstPageNumber="1" r:id="rId1"/>
  <headerFooter>
    <oddFooter>&amp;CPD-&amp;P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FFB45B858C004AB17C51F2346BB0B1" ma:contentTypeVersion="17" ma:contentTypeDescription="Create a new document." ma:contentTypeScope="" ma:versionID="1882578d845d5e006c79e42a02eac1ac">
  <xsd:schema xmlns:xsd="http://www.w3.org/2001/XMLSchema" xmlns:xs="http://www.w3.org/2001/XMLSchema" xmlns:p="http://schemas.microsoft.com/office/2006/metadata/properties" xmlns:ns2="7346b052-3f8b-4aee-a2c9-df60f03bbf46" xmlns:ns3="96b0db71-ca8d-4f98-88cc-e4a2281b6d4a" targetNamespace="http://schemas.microsoft.com/office/2006/metadata/properties" ma:root="true" ma:fieldsID="4abe7dcd96f2aa93e16c96ded99f0666" ns2:_="" ns3:_="">
    <xsd:import namespace="7346b052-3f8b-4aee-a2c9-df60f03bbf46"/>
    <xsd:import namespace="96b0db71-ca8d-4f98-88cc-e4a2281b6d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6b052-3f8b-4aee-a2c9-df60f03bbf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4eddbf-34fd-4ffe-9460-d538894f655f}" ma:internalName="TaxCatchAll" ma:showField="CatchAllData" ma:web="7346b052-3f8b-4aee-a2c9-df60f03bbf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b0db71-ca8d-4f98-88cc-e4a2281b6d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e5bd90-3050-4fbe-8ab2-045b436a8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46b052-3f8b-4aee-a2c9-df60f03bbf46" xsi:nil="true"/>
    <lcf76f155ced4ddcb4097134ff3c332f xmlns="96b0db71-ca8d-4f98-88cc-e4a2281b6d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6076FC-7415-4D1C-A19C-6A69C5AE6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6b052-3f8b-4aee-a2c9-df60f03bbf46"/>
    <ds:schemaRef ds:uri="96b0db71-ca8d-4f98-88cc-e4a2281b6d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50824-25C9-401F-B0BF-FD890DAD6A54}">
  <ds:schemaRefs>
    <ds:schemaRef ds:uri="http://schemas.microsoft.com/sharepoint/v3/contenttype/forms"/>
  </ds:schemaRefs>
</ds:datastoreItem>
</file>

<file path=customXml/itemProps3.xml><?xml version="1.0" encoding="utf-8"?>
<ds:datastoreItem xmlns:ds="http://schemas.openxmlformats.org/officeDocument/2006/customXml" ds:itemID="{38E8B6CD-18B9-43BF-9918-D4FFC276B33F}">
  <ds:schemaRefs>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96b0db71-ca8d-4f98-88cc-e4a2281b6d4a"/>
    <ds:schemaRef ds:uri="7346b052-3f8b-4aee-a2c9-df60f03bbf4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P &amp; G's for Bridges 1, 2 &amp; 3 </vt:lpstr>
      <vt:lpstr>Pipeline for Bridge 1</vt:lpstr>
      <vt:lpstr>River crossing 1</vt:lpstr>
      <vt:lpstr>Electrical and Security 1</vt:lpstr>
      <vt:lpstr>Bridge 1 SUMMARY </vt:lpstr>
      <vt:lpstr>Pipeline for Bridge 2</vt:lpstr>
      <vt:lpstr>River crossing 2 </vt:lpstr>
      <vt:lpstr>Electrical and Security 2</vt:lpstr>
      <vt:lpstr>Bridge 2 SUMMARY </vt:lpstr>
      <vt:lpstr>Pipeline for Bridge 3</vt:lpstr>
      <vt:lpstr>River crossing 3</vt:lpstr>
      <vt:lpstr>Electrical and Security 3</vt:lpstr>
      <vt:lpstr>Bridge 3 SUMMARY</vt:lpstr>
      <vt:lpstr>'Bridge 1 SUMMARY '!Print_Area</vt:lpstr>
      <vt:lpstr>'Bridge 2 SUMMARY '!Print_Area</vt:lpstr>
      <vt:lpstr>'Bridge 3 SUMMARY'!Print_Area</vt:lpstr>
      <vt:lpstr>'Electrical and Security 1'!Print_Area</vt:lpstr>
      <vt:lpstr>'Electrical and Security 2'!Print_Area</vt:lpstr>
      <vt:lpstr>'Electrical and Security 3'!Print_Area</vt:lpstr>
      <vt:lpstr>'P &amp; G''s for Bridges 1, 2 &amp; 3 '!Print_Area</vt:lpstr>
      <vt:lpstr>'Pipeline for Bridge 1'!Print_Area</vt:lpstr>
      <vt:lpstr>'Pipeline for Bridge 2'!Print_Area</vt:lpstr>
      <vt:lpstr>'Pipeline for Bridge 3'!Print_Area</vt:lpstr>
      <vt:lpstr>'River crossing 1'!Print_Area</vt:lpstr>
      <vt:lpstr>'River crossing 2 '!Print_Area</vt:lpstr>
      <vt:lpstr>'River crossing 3'!Print_Area</vt:lpstr>
    </vt:vector>
  </TitlesOfParts>
  <Company>amaDigital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dc:creator>
  <cp:lastModifiedBy>Gcina Ndela</cp:lastModifiedBy>
  <cp:lastPrinted>2025-02-17T10:32:32Z</cp:lastPrinted>
  <dcterms:created xsi:type="dcterms:W3CDTF">2015-02-04T08:34:25Z</dcterms:created>
  <dcterms:modified xsi:type="dcterms:W3CDTF">2025-04-08T13:26:02Z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0x0101003FFFB45B858C004AB17C51F2346BB0B1</vt:lpwstr>
  </property>
</Properties>
</file>