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DEMAND TENDER ADMINISTRATOR FILES\2025 FILES\TENDER DOCUMENTS 2025\JW 14452 MEGA WAREHOUSE\"/>
    </mc:Choice>
  </mc:AlternateContent>
  <xr:revisionPtr revIDLastSave="0" documentId="8_{599D1292-5A37-49E9-B44A-331990E54211}" xr6:coauthVersionLast="47" xr6:coauthVersionMax="47" xr10:uidLastSave="{00000000-0000-0000-0000-000000000000}"/>
  <bookViews>
    <workbookView xWindow="-108" yWindow="-108" windowWidth="23256" windowHeight="14016" activeTab="5" xr2:uid="{5DC499DA-7BA0-4BBF-88C4-9BBD8ABDD783}"/>
  </bookViews>
  <sheets>
    <sheet name="Bill 1(Preliminaries &amp; General)" sheetId="1" r:id="rId1"/>
    <sheet name="Bill 2-18 (Building Works)" sheetId="7" r:id="rId2"/>
    <sheet name="Bill 19 (Provisional Sums)" sheetId="6" r:id="rId3"/>
    <sheet name="Bill 20 (Electrical Work)" sheetId="4" r:id="rId4"/>
    <sheet name="Bill 21 (External Works)" sheetId="5" r:id="rId5"/>
    <sheet name="Sectional Summary" sheetId="2" r:id="rId6"/>
    <sheet name="Final Summary" sheetId="3" r:id="rId7"/>
  </sheets>
  <definedNames>
    <definedName name="_xlnm.Print_Area" localSheetId="0">'Bill 1(Preliminaries &amp; General)'!$A$1:$H$651</definedName>
    <definedName name="_xlnm.Print_Area" localSheetId="3">'Bill 20 (Electrical Work)'!$A$1:$F$1995</definedName>
    <definedName name="_xlnm.Print_Area" localSheetId="1">'Bill 2-18 (Building Works)'!$A$1:$H$1712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10" i="7" l="1"/>
  <c r="H1706" i="7"/>
  <c r="H1702" i="7"/>
  <c r="H1700" i="7"/>
  <c r="H1698" i="7"/>
  <c r="H1692" i="7"/>
  <c r="H1690" i="7"/>
  <c r="H1688" i="7"/>
  <c r="H1686" i="7"/>
  <c r="H1680" i="7"/>
  <c r="H1674" i="7"/>
  <c r="H1672" i="7"/>
  <c r="H1666" i="7"/>
  <c r="H1621" i="7"/>
  <c r="H1640" i="7" s="1"/>
  <c r="H1584" i="7"/>
  <c r="H1580" i="7"/>
  <c r="H1578" i="7"/>
  <c r="H1574" i="7"/>
  <c r="H1572" i="7"/>
  <c r="H1568" i="7"/>
  <c r="H1566" i="7"/>
  <c r="H1564" i="7"/>
  <c r="H1562" i="7"/>
  <c r="H1560" i="7"/>
  <c r="H1558" i="7"/>
  <c r="H1552" i="7"/>
  <c r="H1548" i="7"/>
  <c r="H1546" i="7"/>
  <c r="H1544" i="7"/>
  <c r="H1542" i="7"/>
  <c r="H1540" i="7"/>
  <c r="H1538" i="7"/>
  <c r="H1536" i="7"/>
  <c r="H1534" i="7"/>
  <c r="H1532" i="7"/>
  <c r="H1530" i="7"/>
  <c r="H1528" i="7"/>
  <c r="H1526" i="7"/>
  <c r="H1522" i="7"/>
  <c r="H1520" i="7"/>
  <c r="H1518" i="7"/>
  <c r="H1512" i="7"/>
  <c r="H1510" i="7"/>
  <c r="H1505" i="7"/>
  <c r="H1503" i="7"/>
  <c r="H1501" i="7"/>
  <c r="H1499" i="7"/>
  <c r="H1495" i="7"/>
  <c r="H1493" i="7"/>
  <c r="H1489" i="7"/>
  <c r="H1487" i="7"/>
  <c r="H1485" i="7"/>
  <c r="H1481" i="7"/>
  <c r="H1479" i="7"/>
  <c r="H1477" i="7"/>
  <c r="H1473" i="7"/>
  <c r="H1465" i="7"/>
  <c r="H1463" i="7"/>
  <c r="H1461" i="7"/>
  <c r="H1459" i="7"/>
  <c r="H1457" i="7"/>
  <c r="H1455" i="7"/>
  <c r="H1453" i="7"/>
  <c r="H1373" i="7"/>
  <c r="H1367" i="7"/>
  <c r="H1365" i="7"/>
  <c r="H1363" i="7"/>
  <c r="H1357" i="7"/>
  <c r="H1355" i="7"/>
  <c r="H1353" i="7"/>
  <c r="H1305" i="7"/>
  <c r="H1303" i="7"/>
  <c r="H1297" i="7"/>
  <c r="H1293" i="7"/>
  <c r="H1291" i="7"/>
  <c r="H1285" i="7"/>
  <c r="H1283" i="7"/>
  <c r="H1277" i="7"/>
  <c r="H1193" i="7"/>
  <c r="H1191" i="7"/>
  <c r="H1189" i="7"/>
  <c r="H1185" i="7"/>
  <c r="H1181" i="7"/>
  <c r="H1179" i="7"/>
  <c r="H1175" i="7"/>
  <c r="H1168" i="7"/>
  <c r="H1166" i="7"/>
  <c r="H1164" i="7"/>
  <c r="H1162" i="7"/>
  <c r="H1160" i="7"/>
  <c r="H1150" i="7"/>
  <c r="H1146" i="7"/>
  <c r="H1140" i="7"/>
  <c r="H1136" i="7"/>
  <c r="H1134" i="7"/>
  <c r="H1132" i="7"/>
  <c r="H1094" i="7"/>
  <c r="H1103" i="7" s="1"/>
  <c r="H1041" i="7"/>
  <c r="H1039" i="7"/>
  <c r="H1037" i="7"/>
  <c r="H1033" i="7"/>
  <c r="H1031" i="7"/>
  <c r="H1029" i="7"/>
  <c r="H1027" i="7"/>
  <c r="H1025" i="7"/>
  <c r="H1021" i="7"/>
  <c r="H1017" i="7"/>
  <c r="H1015" i="7"/>
  <c r="H1004" i="7"/>
  <c r="H1002" i="7"/>
  <c r="H996" i="7"/>
  <c r="H994" i="7"/>
  <c r="H992" i="7"/>
  <c r="H988" i="7"/>
  <c r="H986" i="7"/>
  <c r="H984" i="7"/>
  <c r="H982" i="7"/>
  <c r="H980" i="7"/>
  <c r="H978" i="7"/>
  <c r="H976" i="7"/>
  <c r="H972" i="7"/>
  <c r="H968" i="7"/>
  <c r="H966" i="7"/>
  <c r="H941" i="7"/>
  <c r="H875" i="7"/>
  <c r="H871" i="7"/>
  <c r="H869" i="7"/>
  <c r="H867" i="7"/>
  <c r="H865" i="7"/>
  <c r="H842" i="7"/>
  <c r="H838" i="7"/>
  <c r="H836" i="7"/>
  <c r="H824" i="7"/>
  <c r="H781" i="7"/>
  <c r="H762" i="7"/>
  <c r="H760" i="7"/>
  <c r="H756" i="7"/>
  <c r="H752" i="7"/>
  <c r="H750" i="7"/>
  <c r="H742" i="7"/>
  <c r="H740" i="7"/>
  <c r="H688" i="7"/>
  <c r="H684" i="7"/>
  <c r="H678" i="7"/>
  <c r="H676" i="7"/>
  <c r="H674" i="7"/>
  <c r="H672" i="7"/>
  <c r="H670" i="7"/>
  <c r="H668" i="7"/>
  <c r="H666" i="7"/>
  <c r="H636" i="7"/>
  <c r="H630" i="7"/>
  <c r="H626" i="7"/>
  <c r="H589" i="7"/>
  <c r="H583" i="7"/>
  <c r="H577" i="7"/>
  <c r="H573" i="7"/>
  <c r="H520" i="7"/>
  <c r="H516" i="7"/>
  <c r="H508" i="7"/>
  <c r="H504" i="7"/>
  <c r="H498" i="7"/>
  <c r="H494" i="7"/>
  <c r="H490" i="7"/>
  <c r="H484" i="7"/>
  <c r="H480" i="7"/>
  <c r="H474" i="7"/>
  <c r="H457" i="7"/>
  <c r="H453" i="7"/>
  <c r="H451" i="7"/>
  <c r="H449" i="7"/>
  <c r="H443" i="7"/>
  <c r="H388" i="7"/>
  <c r="H386" i="7"/>
  <c r="H384" i="7"/>
  <c r="H378" i="7"/>
  <c r="H376" i="7"/>
  <c r="H367" i="7"/>
  <c r="H363" i="7"/>
  <c r="H357" i="7"/>
  <c r="H353" i="7"/>
  <c r="H349" i="7"/>
  <c r="H345" i="7"/>
  <c r="H343" i="7"/>
  <c r="H339" i="7"/>
  <c r="H333" i="7"/>
  <c r="H325" i="7"/>
  <c r="H315" i="7"/>
  <c r="H306" i="7"/>
  <c r="H310" i="7" s="1"/>
  <c r="H311" i="7" s="1"/>
  <c r="H219" i="7"/>
  <c r="H213" i="7"/>
  <c r="H209" i="7"/>
  <c r="H203" i="7"/>
  <c r="H197" i="7"/>
  <c r="H195" i="7"/>
  <c r="H189" i="7"/>
  <c r="H181" i="7"/>
  <c r="H175" i="7"/>
  <c r="H169" i="7"/>
  <c r="H167" i="7"/>
  <c r="H165" i="7"/>
  <c r="H161" i="7"/>
  <c r="H159" i="7"/>
  <c r="H157" i="7"/>
  <c r="H153" i="7"/>
  <c r="H149" i="7"/>
  <c r="H147" i="7"/>
  <c r="H145" i="7"/>
  <c r="H139" i="7"/>
  <c r="H127" i="7"/>
  <c r="H116" i="7"/>
  <c r="H112" i="7"/>
  <c r="H108" i="7"/>
  <c r="H104" i="7"/>
  <c r="H102" i="7"/>
  <c r="H96" i="7"/>
  <c r="H94" i="7"/>
  <c r="H88" i="7"/>
  <c r="H86" i="7"/>
  <c r="H82" i="7"/>
  <c r="H76" i="7"/>
  <c r="H74" i="7"/>
  <c r="H70" i="7"/>
  <c r="H60" i="7"/>
  <c r="H58" i="7"/>
  <c r="H54" i="7"/>
  <c r="G52" i="6"/>
  <c r="G50" i="6"/>
  <c r="G48" i="6"/>
  <c r="G44" i="6"/>
  <c r="G42" i="6"/>
  <c r="G40" i="6"/>
  <c r="G36" i="6"/>
  <c r="G34" i="6"/>
  <c r="G32" i="6"/>
  <c r="G28" i="6"/>
  <c r="G26" i="6"/>
  <c r="G24" i="6"/>
  <c r="D256" i="5"/>
  <c r="D260" i="5" s="1"/>
  <c r="D263" i="5" s="1"/>
  <c r="D232" i="5"/>
  <c r="D220" i="5"/>
  <c r="D190" i="5"/>
  <c r="D186" i="5"/>
  <c r="D185" i="5"/>
  <c r="D64" i="5"/>
  <c r="D58" i="5"/>
  <c r="D46" i="5"/>
  <c r="D35" i="5"/>
  <c r="D37" i="5" s="1"/>
  <c r="D33" i="5"/>
  <c r="D31" i="5"/>
  <c r="D29" i="5"/>
  <c r="D27" i="5"/>
  <c r="D18" i="5"/>
  <c r="D12" i="5"/>
  <c r="D16" i="5" s="1"/>
  <c r="D10" i="5"/>
  <c r="D8" i="5"/>
  <c r="H468" i="7" l="1"/>
  <c r="H469" i="7" s="1"/>
  <c r="H529" i="7" s="1"/>
  <c r="H600" i="7"/>
  <c r="H62" i="7"/>
  <c r="H64" i="7" s="1"/>
  <c r="H119" i="7" s="1"/>
  <c r="H121" i="7" s="1"/>
  <c r="H184" i="7" s="1"/>
  <c r="H185" i="7" s="1"/>
  <c r="H258" i="7" s="1"/>
  <c r="H373" i="7"/>
  <c r="H374" i="7" s="1"/>
  <c r="H409" i="7" s="1"/>
  <c r="H1712" i="7"/>
  <c r="H697" i="7"/>
  <c r="H1170" i="7"/>
  <c r="H1171" i="7" s="1"/>
  <c r="H1213" i="7" s="1"/>
  <c r="H1321" i="7"/>
  <c r="H764" i="7"/>
  <c r="H765" i="7" s="1"/>
  <c r="H801" i="7" s="1"/>
  <c r="H858" i="7"/>
  <c r="H859" i="7" s="1"/>
  <c r="H895" i="7" s="1"/>
  <c r="H1010" i="7"/>
  <c r="H1011" i="7" s="1"/>
  <c r="H1057" i="7" s="1"/>
  <c r="H1385" i="7"/>
  <c r="H1507" i="7"/>
  <c r="H1508" i="7" s="1"/>
  <c r="H1590" i="7" s="1"/>
  <c r="H645" i="7"/>
  <c r="D40" i="5"/>
  <c r="D41" i="5"/>
  <c r="D1893" i="4" l="1"/>
  <c r="D1888" i="4"/>
  <c r="D1883" i="4"/>
  <c r="D1878" i="4"/>
  <c r="D1863" i="4"/>
  <c r="D1858" i="4"/>
  <c r="D1853" i="4"/>
  <c r="D1848" i="4"/>
  <c r="D1843" i="4"/>
  <c r="D1839" i="4"/>
  <c r="D1834" i="4"/>
  <c r="D1829" i="4"/>
  <c r="D1824" i="4"/>
  <c r="D1820" i="4"/>
  <c r="D1816" i="4"/>
  <c r="D1812" i="4"/>
  <c r="D1808" i="4"/>
  <c r="D1804" i="4"/>
  <c r="D1800" i="4"/>
  <c r="D1738" i="4"/>
  <c r="D1730" i="4"/>
  <c r="D1704" i="4"/>
  <c r="D1700" i="4"/>
  <c r="D1688" i="4"/>
  <c r="D1684" i="4"/>
  <c r="D1680" i="4"/>
  <c r="D1676" i="4"/>
  <c r="D1672" i="4"/>
  <c r="D1664" i="4"/>
  <c r="D1660" i="4"/>
  <c r="D1634" i="4"/>
  <c r="D1610" i="4"/>
  <c r="D1606" i="4"/>
  <c r="D1546" i="4"/>
  <c r="D1542" i="4"/>
  <c r="D1541" i="4"/>
  <c r="D1534" i="4"/>
  <c r="D1465" i="4"/>
  <c r="D1459" i="4"/>
  <c r="D1453" i="4"/>
  <c r="D1435" i="4"/>
  <c r="D1429" i="4"/>
  <c r="D1423" i="4"/>
  <c r="D1416" i="4"/>
  <c r="D1410" i="4"/>
  <c r="D1404" i="4"/>
  <c r="D1398" i="4"/>
  <c r="D1394" i="4"/>
  <c r="D1388" i="4"/>
  <c r="D1382" i="4"/>
  <c r="D1376" i="4"/>
  <c r="D1264" i="4"/>
  <c r="D1126" i="4"/>
  <c r="D1122" i="4"/>
  <c r="D1114" i="4"/>
  <c r="D1106" i="4"/>
  <c r="D1100" i="4"/>
  <c r="D1094" i="4"/>
  <c r="D1088" i="4"/>
  <c r="D1075" i="4"/>
  <c r="D1071" i="4"/>
  <c r="D1067" i="4"/>
  <c r="D1059" i="4"/>
  <c r="D1060" i="4" s="1"/>
  <c r="D1056" i="4"/>
  <c r="D1050" i="4"/>
  <c r="D1044" i="4"/>
  <c r="D1040" i="4"/>
  <c r="D1036" i="4"/>
  <c r="D1014" i="4"/>
  <c r="D989" i="4"/>
  <c r="D982" i="4"/>
  <c r="D978" i="4"/>
  <c r="D972" i="4"/>
  <c r="D966" i="4"/>
  <c r="D960" i="4"/>
  <c r="D956" i="4"/>
  <c r="D950" i="4"/>
  <c r="D946" i="4"/>
  <c r="D878" i="4"/>
  <c r="D874" i="4"/>
  <c r="D870" i="4"/>
  <c r="D866" i="4"/>
  <c r="D852" i="4"/>
  <c r="D848" i="4"/>
  <c r="D844" i="4"/>
  <c r="D840" i="4"/>
  <c r="D836" i="4"/>
  <c r="D832" i="4"/>
  <c r="D828" i="4"/>
  <c r="D800" i="4"/>
  <c r="D785" i="4"/>
  <c r="D781" i="4"/>
  <c r="D773" i="4"/>
  <c r="D765" i="4"/>
  <c r="D759" i="4"/>
  <c r="D753" i="4"/>
  <c r="D747" i="4"/>
  <c r="D743" i="4"/>
  <c r="D739" i="4"/>
  <c r="D735" i="4"/>
  <c r="D716" i="4"/>
  <c r="D717" i="4" s="1"/>
  <c r="D713" i="4"/>
  <c r="D707" i="4"/>
  <c r="D701" i="4"/>
  <c r="D697" i="4"/>
  <c r="D693" i="4"/>
  <c r="D657" i="4"/>
  <c r="D653" i="4"/>
  <c r="D639" i="4"/>
  <c r="D635" i="4"/>
  <c r="D628" i="4"/>
  <c r="D621" i="4"/>
  <c r="D617" i="4"/>
  <c r="D611" i="4"/>
  <c r="D605" i="4"/>
  <c r="D599" i="4"/>
  <c r="D595" i="4"/>
  <c r="D589" i="4"/>
  <c r="D585" i="4"/>
  <c r="D554" i="4"/>
  <c r="D550" i="4"/>
  <c r="D546" i="4"/>
  <c r="D542" i="4"/>
  <c r="D538" i="4"/>
  <c r="D534" i="4"/>
  <c r="D530" i="4"/>
  <c r="D526" i="4"/>
  <c r="D522" i="4"/>
  <c r="D518" i="4"/>
  <c r="D514" i="4"/>
  <c r="D477" i="4"/>
  <c r="D473" i="4"/>
  <c r="D469" i="4"/>
  <c r="D465" i="4"/>
  <c r="D461" i="4"/>
  <c r="D457" i="4"/>
  <c r="D453" i="4"/>
  <c r="D449" i="4"/>
  <c r="D434" i="4"/>
  <c r="D426" i="4"/>
  <c r="D392" i="4"/>
  <c r="D388" i="4"/>
  <c r="D384" i="4"/>
  <c r="D380" i="4"/>
  <c r="D361" i="4"/>
  <c r="D362" i="4" s="1"/>
  <c r="D358" i="4"/>
  <c r="D302" i="4"/>
  <c r="D298" i="4"/>
  <c r="D284" i="4"/>
  <c r="D280" i="4"/>
  <c r="D273" i="4"/>
  <c r="D256" i="4"/>
  <c r="D250" i="4"/>
  <c r="D244" i="4"/>
  <c r="D240" i="4"/>
  <c r="D234" i="4"/>
  <c r="D230" i="4"/>
  <c r="H30" i="1" l="1"/>
  <c r="H32" i="1" s="1"/>
  <c r="H618" i="1"/>
  <c r="H614" i="1"/>
  <c r="H608" i="1"/>
  <c r="H604" i="1"/>
  <c r="H600" i="1"/>
  <c r="H595" i="1"/>
  <c r="H593" i="1"/>
  <c r="H591" i="1"/>
  <c r="H589" i="1"/>
  <c r="H587" i="1"/>
  <c r="H585" i="1"/>
  <c r="H583" i="1"/>
  <c r="H511" i="1"/>
  <c r="H507" i="1"/>
  <c r="H500" i="1"/>
  <c r="H498" i="1"/>
  <c r="H496" i="1"/>
  <c r="H494" i="1"/>
  <c r="H492" i="1"/>
  <c r="H490" i="1"/>
  <c r="H488" i="1"/>
  <c r="H486" i="1"/>
  <c r="H484" i="1"/>
  <c r="H482" i="1"/>
  <c r="H480" i="1"/>
  <c r="H476" i="1"/>
  <c r="H474" i="1"/>
  <c r="H472" i="1"/>
  <c r="H470" i="1"/>
  <c r="H466" i="1"/>
  <c r="H464" i="1"/>
  <c r="H462" i="1"/>
  <c r="H454" i="1"/>
  <c r="H450" i="1"/>
  <c r="H448" i="1"/>
  <c r="H446" i="1"/>
  <c r="H444" i="1"/>
  <c r="H442" i="1"/>
  <c r="H438" i="1"/>
  <c r="H436" i="1"/>
  <c r="H434" i="1"/>
  <c r="H432" i="1"/>
  <c r="H430" i="1"/>
  <c r="H428" i="1"/>
  <c r="H424" i="1"/>
  <c r="H422" i="1"/>
  <c r="H420" i="1"/>
  <c r="H418" i="1"/>
  <c r="H414" i="1"/>
  <c r="H412" i="1"/>
  <c r="H406" i="1"/>
  <c r="H404" i="1"/>
  <c r="H402" i="1"/>
  <c r="H398" i="1"/>
  <c r="H396" i="1"/>
  <c r="H394" i="1"/>
  <c r="H392" i="1"/>
  <c r="H390" i="1"/>
  <c r="H388" i="1"/>
  <c r="H386" i="1"/>
  <c r="H384" i="1"/>
  <c r="H382" i="1"/>
  <c r="H380" i="1"/>
  <c r="H378" i="1"/>
  <c r="H374" i="1"/>
  <c r="H372" i="1"/>
  <c r="H370" i="1"/>
  <c r="H368" i="1"/>
  <c r="H361" i="1"/>
  <c r="H359" i="1"/>
  <c r="H355" i="1"/>
  <c r="H349" i="1"/>
  <c r="H345" i="1"/>
  <c r="H341" i="1"/>
  <c r="H337" i="1"/>
  <c r="H335" i="1"/>
  <c r="H327" i="1"/>
  <c r="H323" i="1"/>
  <c r="H315" i="1"/>
  <c r="H313" i="1"/>
  <c r="H311" i="1"/>
  <c r="H305" i="1"/>
  <c r="H303" i="1"/>
  <c r="H265" i="1"/>
  <c r="H263" i="1"/>
  <c r="H261" i="1"/>
  <c r="H259" i="1"/>
  <c r="H257" i="1"/>
  <c r="H255" i="1"/>
  <c r="H253" i="1"/>
  <c r="H249" i="1"/>
  <c r="H247" i="1"/>
  <c r="H245" i="1"/>
  <c r="H237" i="1"/>
  <c r="H235" i="1"/>
  <c r="H233" i="1"/>
  <c r="H231" i="1"/>
  <c r="H229" i="1"/>
  <c r="H227" i="1"/>
  <c r="H217" i="1"/>
  <c r="H137" i="1"/>
  <c r="H135" i="1"/>
  <c r="H133" i="1"/>
  <c r="H85" i="1"/>
  <c r="H83" i="1"/>
  <c r="H81" i="1"/>
  <c r="H79" i="1"/>
  <c r="H77" i="1"/>
  <c r="H75" i="1"/>
  <c r="H73" i="1"/>
  <c r="H71" i="1"/>
  <c r="H58" i="1"/>
  <c r="H65" i="1" l="1"/>
  <c r="H67" i="1" s="1"/>
  <c r="H91" i="1" s="1"/>
  <c r="H93" i="1" s="1"/>
  <c r="H111" i="1" s="1"/>
  <c r="H113" i="1" s="1"/>
  <c r="H129" i="1" s="1"/>
  <c r="H131" i="1" s="1"/>
  <c r="H153" i="1" s="1"/>
  <c r="H155" i="1" s="1"/>
  <c r="H181" i="1" s="1"/>
  <c r="H183" i="1" s="1"/>
  <c r="H211" i="1" s="1"/>
  <c r="H213" i="1" s="1"/>
  <c r="H241" i="1" s="1"/>
  <c r="H243" i="1" s="1"/>
  <c r="H277" i="1" s="1"/>
  <c r="H279" i="1" s="1"/>
  <c r="H307" i="1" s="1"/>
  <c r="H309" i="1" s="1"/>
  <c r="H329" i="1" s="1"/>
  <c r="H331" i="1" s="1"/>
  <c r="H363" i="1" s="1"/>
  <c r="H365" i="1" s="1"/>
  <c r="H408" i="1" s="1"/>
  <c r="H410" i="1" s="1"/>
  <c r="H456" i="1" s="1"/>
  <c r="H458" i="1" s="1"/>
  <c r="H502" i="1" s="1"/>
  <c r="H504" i="1" s="1"/>
  <c r="H543" i="1" s="1"/>
  <c r="H545" i="1" s="1"/>
  <c r="H577" i="1" s="1"/>
  <c r="H579" i="1" s="1"/>
  <c r="H597" i="1" s="1"/>
  <c r="H599" i="1" s="1"/>
  <c r="H651" i="1" s="1"/>
</calcChain>
</file>

<file path=xl/sharedStrings.xml><?xml version="1.0" encoding="utf-8"?>
<sst xmlns="http://schemas.openxmlformats.org/spreadsheetml/2006/main" count="3887" uniqueCount="1486">
  <si>
    <t>ITEM NO</t>
  </si>
  <si>
    <t>AMOUNT</t>
  </si>
  <si>
    <t>BILL NO. 1</t>
  </si>
  <si>
    <t>PRELIMINARIES AND GENERAL</t>
  </si>
  <si>
    <t>PRELIMINARIES NOTES</t>
  </si>
  <si>
    <t>Any reference to the words "Tender" or "Tenderer" herein and/or in any other documentation shall be construed to have the same meaning as the words "Bid" or "Bidder"</t>
  </si>
  <si>
    <t>PRELIMINARIES</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</si>
  <si>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</si>
  <si>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</si>
  <si>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</si>
  <si>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</si>
  <si>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</si>
  <si>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</si>
  <si>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 xml:space="preserve"> A</t>
  </si>
  <si>
    <t>A1.0   	DEFINITIONS AND INTERPRETATIONClause 1.0  Clause 1.1 Definition of "Commencement Date" is added:</t>
  </si>
  <si>
    <t>"COMMENCEMENT DATE" means the date that the agreement, made in terms of the Form of Offer and Acceptance, comes into effect</t>
  </si>
  <si>
    <t>Clause 1.1 Definition of "Construction Guarantee" is amended by replacing it with the following:</t>
  </si>
  <si>
    <t>"CONSTRUCTION GUARANTEE" means a guarantee at call obtained by the contractor from an institution approved by the employer in terms of the employer's construction guarantee form as selected in the schedule</t>
  </si>
  <si>
    <t>Clause 1.1 Definition of "Construction Period" is amended by replacing it with the following:</t>
  </si>
  <si>
    <t>"CONSTRUCTION PERIOD" means the period commencing on the commencement date and ending on the date of practical completion</t>
  </si>
  <si>
    <t>Clause 1.1 Definition of "Corrupt Practice" is added:</t>
  </si>
  <si>
    <t>"CORRUPT PRACTICE" means the offering, giving, receiving or soliciting of anything of value to influence the action of a public official in the procurement process or in contract execution</t>
  </si>
  <si>
    <t>Clause 1.1 Definition of "Fraudulent Practice" is added:</t>
  </si>
  <si>
    <t>"FRAUDULENT PRACTICE" means a mispresentation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t>
  </si>
  <si>
    <t>Clause 1.1 Definition of "Interest" is amended by replacing it with the following:</t>
  </si>
  <si>
    <t>"INTEREST"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t>
  </si>
  <si>
    <t>Clause 1.1 Definition of "Principal Agent" is amended by replacing it with the following:</t>
  </si>
  <si>
    <t>"PRINCIPAL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t>
  </si>
  <si>
    <t>Clause 1.1 Definition of "Security" is amended by replacing it with the following:</t>
  </si>
  <si>
    <t>"SECURITY" means the form of security provided by the employer or contractor, as stated in the schedule, from which the contractor or employer may recover expense or loss</t>
  </si>
  <si>
    <t>Clause 1.6 is amended by replacing the words "prepaid registered post, telefax or e-mail" with "prepaid registered post or telefax"</t>
  </si>
  <si>
    <t>Clause 1.6.4 is amended by replacing it with the following:</t>
  </si>
  <si>
    <t>No clause  Fixed:....................... Value related:....................... Time related:......................</t>
  </si>
  <si>
    <t>OBJECTIVE AND PREPARATION</t>
  </si>
  <si>
    <t>A2.0	OFFER, ACCEPTANCE AND PERFORMANCE  Clause 2.0  Fixed:......................... Value related:......................... Time related:......................</t>
  </si>
  <si>
    <t>Item</t>
  </si>
  <si>
    <t xml:space="preserve"> B</t>
  </si>
  <si>
    <t>A3.0	DOCUMENTS 	Clause 3.0Clause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 Value related:.......................... Time related:........................</t>
  </si>
  <si>
    <t>A4.0	DESIGN RESPONSIBILITY 	Clause 4.0Clause 4.3 is amended by replacing it with the following:No clause	Fixed:............................ Value related:......................... Time related:..........................</t>
  </si>
  <si>
    <t>A5.0	EMPLOYER'S AGENTS Clause 5.0 Clause 5.1.2 is amended to include clauses 32.6.3, 34.3, 34.4 and 38.5.8 Fixed:............................. Value related:......................... Time related:...........................</t>
  </si>
  <si>
    <t xml:space="preserve"> C</t>
  </si>
  <si>
    <t>A6.0	SITE REPRESENTATIVE Clause 6.0 Fixed:...................... Value related:....................... Time related:.......................</t>
  </si>
  <si>
    <t xml:space="preserve"> D</t>
  </si>
  <si>
    <t>A7.0	COMPLIANCE WITH REGULATIONS Clause 7.0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SpecificationFixed:........................ Value related:...................... Time related:......................</t>
  </si>
  <si>
    <t xml:space="preserve"> E</t>
  </si>
  <si>
    <t>A8.0	WORKS RISK Clause 8.0 Fixed:........................ Value related:.......................... Time related:..........................</t>
  </si>
  <si>
    <t xml:space="preserve"> F</t>
  </si>
  <si>
    <t>A9.0	INDEMNITIES Clause 9.0 Fixed:....................... Value related:........................ Time related:.......................</t>
  </si>
  <si>
    <t xml:space="preserve"> G</t>
  </si>
  <si>
    <t>A10.0	WORKS INSURANCES Clause 10.0 Clause 10.0 is amended by the addition of the following clauses:</t>
  </si>
  <si>
    <t>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</si>
  <si>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(b)	The contractor shall at all times proceed immediately to remove or dispose of any debris arising from damage to or destruction of the works and to rebuild, restore, replace and/or repair the works</t>
  </si>
  <si>
    <t>(c)	The employer shall carry the risk of damage to or destruction of the works and materials paid for by the employer that is the result of the excepted risks as set out in 10.6</t>
  </si>
  <si>
    <t>(d)	Where the employer bears the risk in terms of this contract, the contractor shall, if requested to do so, reinstate any damage or destroyed portions of the works and the costs of such reinstatement shall be measured and valued in terms of 32.0 hereof</t>
  </si>
  <si>
    <t>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</si>
  <si>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</si>
  <si>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</si>
  <si>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(d)	The contractor shall be responsible for the protection and safety of such portions of the premises placed under his control by the employer for the purpose of executing the works until the issue of the certificate of practical completion</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</si>
  <si>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</si>
  <si>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(f)	The contractor shall at all times proceed immediately at his own cost to remove or dispose of any debris and to rebuild, restore, replace and/or repair such property and to execute the works</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</si>
  <si>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</si>
  <si>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</si>
  <si>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</si>
  <si>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</si>
  <si>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</si>
  <si>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 one (21) calendar days of the commencement date but before commencement of the works,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</si>
  <si>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 Value related:....................... Time related:........................</t>
  </si>
  <si>
    <t>A11.0	LIABILITY INSURANCES  Clause 11.0  Fixed:........................ Value related:........................ Time related:........................</t>
  </si>
  <si>
    <t>A12.0	EFFECTING INSURANCES  Clause 12.0  Fixed:.......................... Value related:......................... Time related:...........................</t>
  </si>
  <si>
    <t>A13.0	No clause</t>
  </si>
  <si>
    <t>N/A</t>
  </si>
  <si>
    <t>A14.0	SECURITY  Clause 14.0  Clauses 14.1 - 14.8 are amended by replacing them with the following:</t>
  </si>
  <si>
    <t>14.1 In respect of contracts with a contract sum up to R1 million, the security to be provided by the contractor to the employer will be a payment reduction of five per cent (5%) of the value certified in the payment certificate (excluding VAT)</t>
  </si>
  <si>
    <t>14.1.1 The payment reduction of the value certified in a payment certificate shall be mutatis mutandi in terms of 31.8(A)</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</si>
  <si>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</si>
  <si>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14.2 In respect of contracts with a contract sum above R1 million, the contractor shall have the right to select the security to be provided in terms of 14.3, 14.4, 14.5, 14.6, or 14.7 as stated in the schedule. Such security shall be provided to the employer within twenty one (21) calendar days from commencement date. Should the contractor fail to select the security to be provided or should the contractor fail to provide the employer with the selected security within twenty one (21) calendar days from commencement date, the security in terms of 14.7 shall be deemed to have been selected</t>
  </si>
  <si>
    <t>14.3 Where security as a cash deposit of ten per cent (10%) of the contract sum (excluding VAT) has been selected:</t>
  </si>
  <si>
    <t>14.3.1 The contractor shall furnish the employer with a cash deposit equal in value to ten per cent (10%) of the contract sum (excluding VAT) within twenty one (21) calendar days from commencement date</t>
  </si>
  <si>
    <t>14.3.2 Within twenty one (21) calendar days of the date of practical completion of the works the employer shall reduce the cash deposit to an amount equal to three per cent (3%) of the contract value (excluding VAT), and refund the balance to the contractor</t>
  </si>
  <si>
    <t>14.3.3 Within twenty one (21) calendar days of the date of final completion of the works the employer shall reduce the cash deposit to an amount equal to one per cent (1%) of the contract value (excluding VAT) and refund the balance to the contractor</t>
  </si>
  <si>
    <t>14.3.4 On the date of payment of the amount in the final payment certificate, the employer shall refund the remainder of the cash deposit to the contractor</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</si>
  <si>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</si>
  <si>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14.3.6 The parties expressly agree that neither the employer nor the contractor shall be entitled to cede the rights to the deposit to any third party</t>
  </si>
  <si>
    <t>14.4 Where security as a variable construction guarantee of ten percent (10%) of the contract sum (excluding VAT) has been selected:</t>
  </si>
  <si>
    <t>14.4.1 The contractor shall furnish the employer with an acceptable variable construction guarantee equal in value to ten per cent (10%) of the contract sum (excluding VAT) within twenty one (21) calendar days from commencement date</t>
  </si>
  <si>
    <t>14.4.2 The variable construction guarantee shall reduce and expire in terms of the Variable Construction Guarantee form included in the invitation to tender</t>
  </si>
  <si>
    <t>14.4.3 The employer shall return the variable construction guarantee to the contractor within fourteen (14) calendar days of it expiring</t>
  </si>
  <si>
    <t>14.4.4 Where the employer has a right of recovery against the contractor in terms of 33.0, the employer shall issue a written demand in terms of the variable construction guarantee</t>
  </si>
  <si>
    <t>14.5 Where security as a fixed construction guarantee of five per cent (5%) of the contract sum (excluding VAT) and a five per cent (5%) payment reduction of the value certified in the payment certificate (excluding VAT) has been selected:</t>
  </si>
  <si>
    <t>14.5.1 The contractor shall furnish a fixed construction guarantee to the employer equal in value to five per cent (5%) of the contract sum (excluding VAT)</t>
  </si>
  <si>
    <t>14.5.2 The fixed construction guarantee shall come into force on the date of issue and shall expire on the date of the last certificate of practical completion</t>
  </si>
  <si>
    <t>14.5.3 The employer shall return the fixed construction guarantee to the contractor within fourteen (14) calendar days of it expiring</t>
  </si>
  <si>
    <t>14.5.4 The payment reduction of the value certified in a payment certificate shall be in terms of 31.8 (A) and 34.8</t>
  </si>
  <si>
    <t>14.5.5 Where the employer has a right of recovery against the contractor in terms of 33.0, the employer shall be entitled to issue a written demand in terms of the fixed construction guarantee or may recover from the payment reduction or may do both</t>
  </si>
  <si>
    <t>14.6 Where security as a cash deposit of five per cent (5%) of the contract sum (excluding VAT) and a payment reduction of five per cent (5%) of the value certified in the payment certificate (excluding VAT) has been selected:</t>
  </si>
  <si>
    <t>14.6.1 The contractor shall furnish the employer with a cash deposit equal in value to five per cent (5%) of the contract sum (excluding VAT) within twenty one (21) calendar days from commencement date</t>
  </si>
  <si>
    <t>14.6.2 Within twenty one (21) calendar days of the date of practical completion of the works the employer shall refund the cash deposit in total to the contractor</t>
  </si>
  <si>
    <t>14.6.3 The payment reduction of the value certified in a payment certificate shall be mutatis mutandi in terms of 31.8(A)</t>
  </si>
  <si>
    <t>14.6.4 Where the employer has a right of recovery against the contractor in terms of 33.0, the employer may issue a written notice in terms of 33.4 or may recover from the payment reduction or may do both</t>
  </si>
  <si>
    <t>14.7 Where security as a payment reduction of ten per cent (10%) of the value certified in the payment certificate (excluding VAT) has been selected:</t>
  </si>
  <si>
    <t>14.7.1 The payment reduction of the value certified in a payment certificate shall be mutatis mutandi in terms of 31.8(B)</t>
  </si>
  <si>
    <t>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t>
  </si>
  <si>
    <t>14.8 Payments made by the guarantor to the employer in terms of the fixed or variable construction guarantee shall not prejudice the rights of the employer or contractor in terms of this agreement</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</si>
  <si>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 Value related:...................... Time related:......................</t>
  </si>
  <si>
    <t>EXECUTION</t>
  </si>
  <si>
    <t>A15.0	PREPARATION FOR AND EXECUTION OF THE WORKS  Clause 15.0  Clause 15.1.1 is amended by replacing it with:  No clause  Clause 15.1.2 is amended by replacing it with:  The security selected in terms of 14.0</t>
  </si>
  <si>
    <t>Clause 15.1 is amended by the addition of the following clause:  15.1.4 An acceptable health and safety plan, required in terms of the Occupational Health and Safety Act, 1993 (Act 85 of 1993), within twenty one (21) calendar days of commencement date</t>
  </si>
  <si>
    <t>Clause 15.2.1 is amended by replacing it with the following clause:</t>
  </si>
  <si>
    <t>Give the contractor possession of the site within ten (10) working days of the contractor complying with the terms of 15.1.4  Fixed:........................... Value related:........................ Time related:..........................</t>
  </si>
  <si>
    <t>A16.0	ACCESS TO THE WORKS  Clause 16.0  Fixed:........................... Value related:......................... Time related:.........................</t>
  </si>
  <si>
    <t>A17.0	CONTRACT INSTRUCTIONS  Clause 17.0  Clause 17.1.11 is amended by deleting the words "and the appointment of nominated and selected subcontractors"  Fixed:........................ Value related:......................... Time related:........................</t>
  </si>
  <si>
    <t>A18.0	SETTING OUT OF THE WORKS  Clause 18.0  Fixed:........................ Value related:......................... Time related:.........................</t>
  </si>
  <si>
    <t>A19.0	ASSIGNMENT  Clause 19.0  Fixed:......................... Value related:........................ Time related:.........................</t>
  </si>
  <si>
    <t>A20.0	NOMINATED SUBCONTRACTORS  Clause 20.0  Clause 20.1.3 is amended by replacing it with the following:  No clause  Note: See item B9.1 hereinafter for adjustment of attendance on nominated subcontractors executing work allowed for under provisional sums  Fixed:........................ Value related:........................... Time related:.......................</t>
  </si>
  <si>
    <t>A21.0	SELECTED SUBCONTRACTORS  Clause 21.0  Clause 21 is amended by replacing it with:  No clause  Fixed:....................... Value related:......................... Time related:.........................</t>
  </si>
  <si>
    <t>A22.0	EMPLOYER'S DIRECT CONTRACTORS  Clause 22.0  Fixed:........................ Value related:........................ Time related:..........................</t>
  </si>
  <si>
    <t>A23.0	CONTRACTOR'S DOMESTIC SUBCONTRACTORS  Clause 23.0  Fixed:......................... Value related:......................... Time related:........................</t>
  </si>
  <si>
    <t>COMPLETION</t>
  </si>
  <si>
    <t>A24.0	PRACTICAL COMPLETION  Clause 24.0  Fixed:........................ Value related:........................... Time related:........................</t>
  </si>
  <si>
    <t>A25.0	WORKS COMPLETION  Clause 25.0  Fixed:.......................... Value related:.......................... Time related:.......................</t>
  </si>
  <si>
    <t>A26.0	FINAL COMPLETION  Clause 26.0  Clause 26.1.2 is amended by inserting "#" next to 26.1.2  Fixed:........................ Value related:......................... Time related:..........................</t>
  </si>
  <si>
    <t>A27.0	LATENT DEFECTS LIABILITY PERIOD  Clause 27.0  Fixed:......................... Value related:......................... Time related:.........................</t>
  </si>
  <si>
    <t>A28.0	SECTIONAL COMPLETION  Clause 28.0  Fixed:........................ Value related:........................ Time related:...........................</t>
  </si>
  <si>
    <t>A29.0	REVISION OF DATE FOR PRACTICAL COMPLETION  Clause 29.0  Clause 29.2.5 is amended by replacing it with:  No clause  Fixed:........................ Value related:.......................... Time related:.........................</t>
  </si>
  <si>
    <t>A30.0	PENALTY FOR NON-COMPLETION  Clause 30.0  Fixed:........................ Value related:......................... Time related:..........................</t>
  </si>
  <si>
    <t>PAYMENT</t>
  </si>
  <si>
    <t>A31.0	INTERIM PAYMENT TO THE CONTRACTOR  Clause 31.0</t>
  </si>
  <si>
    <t>Clause 31.5.2 is amended by replacing "14.7.1" with "14.0"</t>
  </si>
  <si>
    <t>Clause 31.8 is amended by replacing it with the following two alternative clauses:</t>
  </si>
  <si>
    <t>Alternative A  31.8(A) Where a security is selected in terms of 14.1; 14.5 or 14.6, the value of the works in terms of 31.4.1 and materials and goods in terms of 31.4.2 shall be certified in full. The value certified shall be subject to the following percentage adjustments:</t>
  </si>
  <si>
    <t>31.8(A).1 Ninety five per cent (95%) of such value in interim payment certificates issued up to the date of practical completion</t>
  </si>
  <si>
    <t>31.8(A).2 Ninety seven per cent (97%) of such value in interim payment certificates issued on the date of practical completion and up to but excluding the date of final completion</t>
  </si>
  <si>
    <t>31.8(A).3 Ninety nine per cent (99%) of such value in interim payment certificates issued on the date of final completion and up to but excluding the final payment certificate in terms of 34.6</t>
  </si>
  <si>
    <t>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</si>
  <si>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Alternative B</t>
  </si>
  <si>
    <t>31.8(B) Where security as a payment reduction in terms of 14.7 has been selected, the value of the works in terms of 31.4.1 and materials and goods in terms of 31.4.2 shall be certified in full. The value certified shall be subject to the following percentage adjustments:</t>
  </si>
  <si>
    <t>31.8(B).1 Ninety per cent (90%) of such value in interim payment certificates issued up to the date of practical completion</t>
  </si>
  <si>
    <t>31.8(B).2 Ninety seven per cent (97%) of such value in interim payment certificates issued on the date of practical completion and up to but excluding the date of final completion</t>
  </si>
  <si>
    <t>31.8(B).3 Ninety nine per cent (99%) of such value in interim payment certificates issued on the date of final completion and up to but excluding the final payment certificate in terms of 34.6</t>
  </si>
  <si>
    <t>31.8(B).4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</si>
  <si>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Clause 31.12 is amended by deleting the following:</t>
  </si>
  <si>
    <t>Payment shall be subject to the employer giving the contractor a tax invoice for the amount due  Fixed:......................... Value related:........................... Time related:.......................</t>
  </si>
  <si>
    <t>A32.0	ADJUSTMENT TO THE CONTRACT VALUE  Clause 32.0  Clauses 32.5.1, 32.5.4 and 32.5.7 are amended by the addition of the following at the end of the sentence:  "due to no fault of the contractor"  Fixed:........................... Value related:......................... Time related:.......................</t>
  </si>
  <si>
    <t>A33.0	RECOVERY OF EXPENSE AND LOSS  Clause 33.0  Fixed:........................ Value related:........................ Time related:...........................</t>
  </si>
  <si>
    <t>A34.0	FINAL ACCOUNT AND FINAL PAYMENT  Clause 34.0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 one (21) calendar days" and deleting the words "subject to the employer giving the contractor a tax invoice for the amount due"  Fixed:.......................... Value related:........................ Time related:.........................</t>
  </si>
  <si>
    <t>A35.0	PAYMENT TO OTHER PARTIES  Clause 35.0  Fixed:........................ Value related:........................... Time related:........................</t>
  </si>
  <si>
    <t>CANCELLATION</t>
  </si>
  <si>
    <t>A36.0	CANCELLATION BY EMPLOYER - CONTRACTOR'S DEFAULT 	  Clause 36.0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t>
  </si>
  <si>
    <t>Clause 36.0 is amended by the addition of the following clause:</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</si>
  <si>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</si>
  <si>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A37.0	CANCELLATION BY EMPLOYER - LOSS AND DAMAGE  Clause 37.0  Clause 37.3.5 is amended by replacing "ninety (90)" with "one hundred and twenty (120)"</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</si>
  <si>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</si>
  <si>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A38.0	CANCELLATION BY CONTRACTOR - EMPLOYER'S DEFAULT  Clause 38.0  Clause 38.5.4 is amended by replacing "ninety (90)" with "one hundred and twenty (120)"  Clause 38.0 is amended by the addition of the following clause:</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</si>
  <si>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 Value related:.......................... Time related:..........................</t>
  </si>
  <si>
    <t>A39.0	CANCELLATION - CESSATION OF THE WORKS  Clause 39.0  Clause 39.3.5 is amended by the addition of the following at the end of the sentence:  "within one hundred and twenty (120) working days of completion of such a report"  Fixed:....................... Value related:.......................... Time related:.........................</t>
  </si>
  <si>
    <t>DISPUTE</t>
  </si>
  <si>
    <t>A40.0	DISPUTE SETTLEMENT Clause 40.0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Fixed:........................ Value related:.......................... Time related:........................</t>
  </si>
  <si>
    <t>SUBSTITUTE PROVISIONS</t>
  </si>
  <si>
    <t>A41.0	STATE CLAUSES  Clause 41.0  Fixed:........................ Value related:......................... Time related:..........................</t>
  </si>
  <si>
    <t>CONTRACT VARIABLES</t>
  </si>
  <si>
    <t>A42.0	THE SCHEDULE (DPW-04EC)  Clause 42.0  Tenderers are referred to the Contract Data DPW-04(EC) for variables pertaining to this contract  Fixed:......................... Value related:.......................... Time related:........................</t>
  </si>
  <si>
    <t>SECTION B: JBCC PRELIMINARIES</t>
  </si>
  <si>
    <t>B1.0	DEFINITIONS AND INTERPRETATION</t>
  </si>
  <si>
    <t>B1.1	Definitions and interpretation  See also clause A1.0 of Section A for additional and/or amended definitions which shall apply equally to this Section  Fixed:......................... Value related:.......................... Time related:........................</t>
  </si>
  <si>
    <t>B2.0	DOCUMENTS</t>
  </si>
  <si>
    <t>B2.1	Checking of documents  Fixed:........................ Value related:.......................... Time related:.........................</t>
  </si>
  <si>
    <t>B2.2	Provisional bills of quantities  Fixed:........................ Value related:.......................... Time related:.........................</t>
  </si>
  <si>
    <t>B2.3	Availability of construction documentation  Fixed:........................... Value related:.......................... Time related:......................</t>
  </si>
  <si>
    <t>B2.4	Interests of agents  Fixed:.......................... Value related:.......................... Time related:.......................</t>
  </si>
  <si>
    <t>B2.5	Priced documents  Fixed:........................ Value related:........................ Time related:...........................</t>
  </si>
  <si>
    <t>B2.6	Tender submission  Clause 2.6 is amended by replacing "JBCC Form of Tender" with "Form of Offer and Acceptance DPW-07(EC)"  Fixed:........................ Value related:.......................... Time related:.........................</t>
  </si>
  <si>
    <t>B3.0	THE SITE</t>
  </si>
  <si>
    <t xml:space="preserve"> H</t>
  </si>
  <si>
    <t>B3.1	Defined works area  Fixed:....................... Value related:.......................... Time related:..........................</t>
  </si>
  <si>
    <t xml:space="preserve"> I</t>
  </si>
  <si>
    <t>B3.2	Geotechnical investigation  Fixed:......................... Value related:......................... Time related:.........................</t>
  </si>
  <si>
    <t>B3.3	Inspection of the site  Fixed:........................ Value related:......................... Time related:..........................</t>
  </si>
  <si>
    <t>B3.4	Existing premises occupied  Fixed:........................ Value related:........................ Time related:...........................</t>
  </si>
  <si>
    <t>B3.5	Previous work - dimensional accuracy  Fixed:....................... Value related:............................ Time related:........................</t>
  </si>
  <si>
    <t>B3.6	Previous work - defects  Fixed:........................ Value related:........................... Time related:........................</t>
  </si>
  <si>
    <t>B3.7	Services - known  Fixed:........................ Value related:........................ Time related:...........................</t>
  </si>
  <si>
    <t>B3.8	Services - unknown  Fixed:.......................... Value related:......................... Time related:........................</t>
  </si>
  <si>
    <t>B3.9	Protection of trees  Fixed:........................ Value related:........................ Time related:..........................</t>
  </si>
  <si>
    <t>B3.10	Articles of value  Fixed:.......................... Value related:........................ Time related:.........................</t>
  </si>
  <si>
    <t>B3.11	Inspection of adjoining properties  Fixed:....................... Value related:............................ Time related:........................</t>
  </si>
  <si>
    <t>B4.0	MANAGEMENT OF CONTRACT</t>
  </si>
  <si>
    <t xml:space="preserve"> J</t>
  </si>
  <si>
    <t>B4.1	Management of the works  Fixed:........................... Value related:........................ Time related:........................</t>
  </si>
  <si>
    <t xml:space="preserve"> K</t>
  </si>
  <si>
    <t>B4.2	Programme for the works  Fixed:........................ Value related:........................... Time related:........................</t>
  </si>
  <si>
    <t xml:space="preserve"> L</t>
  </si>
  <si>
    <t>B4.3	Progress meetings  Fixed:...................... Value related:........................ Time related:............................</t>
  </si>
  <si>
    <t>B4.4	Technical meetings  Fixed:.......................... Value related:........................ Time related:.........................</t>
  </si>
  <si>
    <t>B4.5	Labour and plant records  Fixed:.......................... Value related:.......................... Time related:.......................</t>
  </si>
  <si>
    <t>B5.0	SAMPLES, SHOP DRAWINGS AND MANUFACTURERS" INSTRUCTIONS</t>
  </si>
  <si>
    <t>B5.1	Samples of materials  Fixed:........................ Value related:......................... Time related:..........................</t>
  </si>
  <si>
    <t>B5.2	Workmanship samples  Fixed:.......................... Value related:.......................... Time related:.......................</t>
  </si>
  <si>
    <t>B5.3	Shop drawings  Fixed:........................ Value related:............................ Time related:.......................</t>
  </si>
  <si>
    <t>B5.4	Compliance with manufacturers' instructions  Fixed:.......................... Value related:......................... Time related:........................</t>
  </si>
  <si>
    <t>B6.0	TEMPORARY WORKS AND PLANT</t>
  </si>
  <si>
    <t>B6.1	Deposits and fees  Fixed:......................... Value related:.......................... Time related:........................</t>
  </si>
  <si>
    <t>B6.2	Enclosure of the works  Fixed:....................... Value related:........................ Time related:...........................</t>
  </si>
  <si>
    <t>B6.3	Advertising  Fixed:.......................... Value related:........................ Time related:.........................</t>
  </si>
  <si>
    <t>B6.4	Plant, equipment, sheds and offices  Fixed:......................... Value related:........................... Time related:.......................</t>
  </si>
  <si>
    <t>B6.5	Main notice board  Fixed:......................... Value related:.......................... Time related:........................</t>
  </si>
  <si>
    <t>B6.6	Subcontractors' notice board  Fixed:......................... Value related:......................... Time related:.........................</t>
  </si>
  <si>
    <t>B7.0	TEMPORARY SERVICES</t>
  </si>
  <si>
    <t>B7.1	Location  Fixed:......................... Value related:............................ Time related:......................</t>
  </si>
  <si>
    <t>B7.2	Water  Fixed:...................... Value related:........................ Time related:...........................</t>
  </si>
  <si>
    <t>B7.3	Electricity  Fixed:........................ Value related:......................... Time related:.........................</t>
  </si>
  <si>
    <t>B7.4	Telecommunication facilities  Fixed:.......................... Value related:........................ Time related:.........................</t>
  </si>
  <si>
    <t>B7.5	Ablution facilities  Fixed:......................... Value related:......................... Time related:.........................</t>
  </si>
  <si>
    <t>B8.0	PRIME COST AMOUNTS</t>
  </si>
  <si>
    <t>B8.1	Responsibility for prime cost amounts  Fixed:......................... Value related:.......................... Time related:........................</t>
  </si>
  <si>
    <t>B9.0	ATTENDANCE ON N/S SUBCONTRACTORS</t>
  </si>
  <si>
    <t>B9.1	General attendance  Fixed:........................ Value related:.......................... Time related:.........................</t>
  </si>
  <si>
    <t>B9.2	Special attendance  Fixed:.......................... Value related:.......................... Time related:.......................</t>
  </si>
  <si>
    <t>B9.3	Commissioning - fuel, water and electricity  Fixed:......................... Value related:........................ Time related:..........................</t>
  </si>
  <si>
    <t>B10.0	FINANCIAL ASPECTS</t>
  </si>
  <si>
    <t>B10.1	Statutory taxes, duties and levies  Fixed:........................ Value related:......................... Time related:..........................</t>
  </si>
  <si>
    <t>B10.2	Payment for preliminaries  Fixed:....................... Value related:........................ Time related:............................</t>
  </si>
  <si>
    <t>B10.3	Adjustment of preliminariesClauses B10.3.1 and B10.3.2 are amended by replacing "within fifteen (15) working days of taking possession of the site" with "when submitting his priced bills of quantities / lump sum document" Fixed:........................ Value related:.......................... Time related:.........................</t>
  </si>
  <si>
    <t>B10.4	Payment certificate cash flow  Fixed:........................ Value related:........................... Time related:........................</t>
  </si>
  <si>
    <t>B11.0	GENERAL</t>
  </si>
  <si>
    <t>B11.1	Protection of the works  Fixed:........................ Value related:......................... Time related:..........................</t>
  </si>
  <si>
    <t>B11.2	Protection / isolation of existing / sectionally occupied works  Fixed:......................... Value related:........................... Time related:.......................</t>
  </si>
  <si>
    <t>B11.3	Security of the works  Fixed:........................ Value related:........................... Time related:........................</t>
  </si>
  <si>
    <t>B11.4	Notice before covering work  Fixed:.......................... Value related:........................... Time related:......................</t>
  </si>
  <si>
    <t>B11.5	Disturbance  Fixed:......................... Value related:......................... Time related:.........................</t>
  </si>
  <si>
    <t>B11.6	Environmental disturbance  Fixed:......................... Value related:........................... Time related:.......................</t>
  </si>
  <si>
    <t>B11.7	Works cleaning and clearing  Fixed:........................ Value related:____________ Time related:____________</t>
  </si>
  <si>
    <t>B11.8	Vermin  Fixed:........................ Value related:......................... Time related:..........................</t>
  </si>
  <si>
    <t>B11.9	Overhand work  Fixed:.......................... Value related:.......................... Time related:.......................</t>
  </si>
  <si>
    <t>B11.10	Instruction manuals and guarantees  Fixed:.......................... Value related:......................... Time related:........................</t>
  </si>
  <si>
    <t>B11.11	As built information  Fixed:......................... Value related:.......................... Time related:........................</t>
  </si>
  <si>
    <t>B11.12	Tenant installations  Fixed:......................... Value related:....................... Time related:...........................</t>
  </si>
  <si>
    <t>B12.0	SCHEDULE OF VARIABLES</t>
  </si>
  <si>
    <t>B12.1	Schedule of variables  Fixed:.......................... Value related:.......................... Time related:.......................</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</si>
  <si>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</si>
  <si>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</si>
  <si>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12.1	PRE-TENDER INFORMATION  12.1.1	Provisional bills of quantities [2.2]	The quantities are provisional					YES</t>
  </si>
  <si>
    <t>12.1.2	Availability of construction documentation [2.3]	Construction documentation is complete				NO</t>
  </si>
  <si>
    <t>12.1.3	Interests of agents [2.4]	Details:</t>
  </si>
  <si>
    <t>12.1.4	Defined works area [3.1]	Details:</t>
  </si>
  <si>
    <t>12.1.5	Geotechnical investigation [3.2]	Details:</t>
  </si>
  <si>
    <t>12.1.6	Existing premises occupied [3.4]	Specific requirements:</t>
  </si>
  <si>
    <t>12.1.7	Previous work - dimensional accuracy [3.5]	Details:</t>
  </si>
  <si>
    <t>12.1.8	Previous work - defects [3.6]	Details:</t>
  </si>
  <si>
    <t>12.1.9	Services - known [3.7]	Details:  	All known services to be pointed out to the contractor 	on site handover</t>
  </si>
  <si>
    <t>12.1.10	Protection of trees [3.9]	Specific requirements:</t>
  </si>
  <si>
    <t>12.1.11	Inspection of adjoining properties [3.11]	Specific requirements:</t>
  </si>
  <si>
    <t>12.1.12	Enclosure of the works [6.2]	Specific requirements:  	The demolition and new construction works including temporary 	accommodation to be enclosed as required for the protection and safety of the 	learners and the community</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</si>
  <si>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</si>
  <si>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12.1.14	Main notice board [6.5]	Specific requirements: 	The contractor shall provide, erect where directed, maintain and remove on completion of the works a notice board size 3 x 3m as type Drawing GEN 063,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</si>
  <si>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12.1.15	Subcontractors' notice board [6.6]	A notice board is required					NO 	Specific requirements:</t>
  </si>
  <si>
    <t>12.1.16	Water [7.2]	Option A (by contractor)					YES  	Option B (by employer - free of charge)				NO  	Option C (by employer - metered)				NO</t>
  </si>
  <si>
    <t>12.1.17	Electricity [7.3]	Option A (by contractor)					YES  	Option B (by employer - free of charge)				NO  	Option C (by employer - metered)				NO</t>
  </si>
  <si>
    <t>12.1.18	Telecommunications [7.4]	Telephone							YES  	Facsimile							YES  	E-mail								YES</t>
  </si>
  <si>
    <t>12.1.19	Ablution facilities [7.5]	Option A (by contractor)					YES  	Option B (by employer)						NO</t>
  </si>
  <si>
    <t>12.1.20	Protection of existing/sectionally occupied works [11.2]	Protection is required						YES/NO</t>
  </si>
  <si>
    <t>12.1.21	Special attendance [9.2]	Subcontractor (1) details:   	Subcontractor (2) details:   	Subcontractor (3) details:   	Subcontractor (4) details:</t>
  </si>
  <si>
    <t>12.1.22	Protection of the works [11.1]	Specific requirements:</t>
  </si>
  <si>
    <t>12.1.23	Disturbance [11.5]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</si>
  <si>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12.1.24	Environmental disturbance [11.6]	Specific requirements:  	All work to be carried out in accordance with the 	requirements as set out in the Environmental Specification</t>
  </si>
  <si>
    <t>12.2	POST TENDER INFORMATION</t>
  </si>
  <si>
    <t>12.2.1	Payment of preliminaries [10.2]	Option A (prorated)						YES/NO  	Option B (calculated)						YES/NO</t>
  </si>
  <si>
    <t>12.2.2	Adjustment of preliminaries [10.3]	Option A (three categories)					YES/NO  	Option B (detailed breakdown)					YES/NO</t>
  </si>
  <si>
    <t>12.2.3	Additional agreed preliminaries items 	Details:</t>
  </si>
  <si>
    <t>SECTION  C: SPECIFIC PRELIMINARIES</t>
  </si>
  <si>
    <t>C1. OCCUPATIONAL HEALTH AND SAFETY ACT  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Fixed:......................... Value related:.................... Time related:..........................</t>
  </si>
  <si>
    <t>C2. PROPRIETARY BRANDED PRODUCTS The contractor shall take delivery of, handle, store, use apply and/or fix all proprietary branded products in strict accordance with the manufacturers instruction after consultation with the manufacturer's authorised representative  Fixed:............................. Value Related:............................ Time Related:............................</t>
  </si>
  <si>
    <t>C3. OVERTIME  Should overtime be required to be worked for any reason whatsoever, the costs of such overtime are to be borne by the contractor unless the principal agent has specifically authorised in writing, prior to the execution thereof, that costs for such overtime are to be borne by the employer.  Fixed:............................. Value Related:............................ Time Related:............................</t>
  </si>
  <si>
    <t>C4. AS BUILT DRAWINGS  Not applicable  Fixed:............................. Value Related:............................ Time Related:............................</t>
  </si>
  <si>
    <t>C5. SITE INSTRUCTIONS  Site instructions issued on site are to be recorded in triplicate in a site instruction book which is to be maintained on site by the contractor  Fixed:............................. Value Related:............................ Time Related:............................</t>
  </si>
  <si>
    <t>C6. LABOUR RECORDAt the end of each week the contractor shall provide the principal agent with a written record, in schedule form, reflecting the number and description of tradesmen and labourers employed by him and all subcontractors on the works each day. Fixed:............................. Value Related:............................ Time Related:............................</t>
  </si>
  <si>
    <t>C7. PLANT RECORD  At the end of each week the contractor shall provide the principal agent with a written record, in schedule form, reflecting the number, type and capacity of all plant, excluding hand tools, currently used on the works.  Fixed:............................. Value Related:............................ Time Related:............................</t>
  </si>
  <si>
    <t>C8. NON CESSION OF MONIES  The contractor shall not cede nor assign his rights or claims to any monies due or to become due under this contract  Fixed:............................. Value Related:............................ Time Related:............................</t>
  </si>
  <si>
    <t>MATERIALS AND WORKMANSHIP</t>
  </si>
  <si>
    <t>Not applicable</t>
  </si>
  <si>
    <t>Guarantees</t>
  </si>
  <si>
    <t>The contractor shall obtain written guarantees where called for, addressed to the employer, from the firms supplying the materials or doing the work and deliver such guarantees to the principal agent.  The guarantees shall state that workmanship, materials and installation are guaranteed for a specified period reckoned from the date of practical completion of the works and that any defects in the workmanship, materials and installation that may arise during that period shall be made good at the expense of the firm doing the work upon written notice from the principal agent or the employer to do so</t>
  </si>
  <si>
    <t>FINANCIAL ASPECTS</t>
  </si>
  <si>
    <t>Overtime</t>
  </si>
  <si>
    <t>The additional costs of overtime work shall be for the employer's account only when prior written agreement thereto is given by the principal agent</t>
  </si>
  <si>
    <t>MONITORING</t>
  </si>
  <si>
    <t>Additional financial provision, for the requirements of the Occupational Health and Safety Act including safety plans, files etc</t>
  </si>
  <si>
    <t>ALTERATIONS</t>
  </si>
  <si>
    <t>PREAMBLES</t>
  </si>
  <si>
    <t>SUPPLEMENTARY PREAMBLES</t>
  </si>
  <si>
    <t>All Tenderers will be deemed to have visited the site prior to submitting their tender to determine the nature and extent of the alteration and demolition work and the value of the materials to be recovered. No claim for a variation in the credit allowance for recoverable materials in respect of demolition items will be considered.  All sizes and dimensions stated herein are approximate and deemed only sufficient to identify the item of work concerned.</t>
  </si>
  <si>
    <t>In taking down and removing existing work the utmost care must be taken to avoid any structural or other damage to the remaining portions of the building and the Contractor shall provide all shoring, needling, strutting, etc. to ensure the stability of all structures during the alteration/demolition work. The Contractor will be held solely responsible for the safety and stability of the buildings for the whole period of the contract and must make good any damage at his own expense.</t>
  </si>
  <si>
    <t>Existing services must be maintained at all times to the existing buildings. If it is found necessary to disconnect any service then suitable temporary or alternate services must be provided to the existing buildings.  Special care shall be exercised during the progress of the work to ensure that any electrical installation, water supply pipes, telephone and other services which may be encountered are not interfered with and notice must be given to the Principal agent if any disconnection or alterations become necessary.</t>
  </si>
  <si>
    <t>The Contractor shall cover up and protect from injury all work not removed and shall make good at his own expense any damage that may occur.</t>
  </si>
  <si>
    <t>Any water supply or other piping, etc. that may be encountered and found necessary to disconnect or cut are to be effectually stopped off and any new connections that may be necessary shall be made with the proper fittings to the satisfaction of the Principal Agent. Where sanitary fittings, geysers, etc. are to be removed the Contractor shall allow for removing all exposed waste or water supply pipes to the nearest suitable junction or connection and stopping off, as well as for making good plaster, screeds, etc..</t>
  </si>
  <si>
    <t>Prices for the removal of concrete slabs, etc. must include for removal of reinforcement, screeds, membrane waterproofing, conduits, etc..  Prices for the removal of concrete surface beds, etc. must include for removal of reinforcement, screeds, conduits, damp proof membrane, etc.. The Contractor is to note that removal of the existing floor finishes such as vinyl, carpets, ceramic tiles, etc. has been measured separately.</t>
  </si>
  <si>
    <t>Removal of doors, windows, fittings, etc. is to include for their removal complete with frames, ironmongery, glass, quadrants, architraves, skirtings, burglar bars and all accessories to walls, reveals, around openings, for cutting out cills, etc., for hacking up flooring at openings and for making good.  Removal of sanitary fittings is to include for the removal and blocking off of service pipes, taps, traps, fixing brackets, cisterns, etc. complete.</t>
  </si>
  <si>
    <t>Building up of existing openings where given in number shall be deemed to include preparing existing surfaces all round, brickwork properly toothed and bonded to existing and shot pinned to concrete, wedging up and unless otherwise stated making good finishes on both sides to match existing.</t>
  </si>
  <si>
    <t>Allow for watering the works sufficiently to prevent nuisance from dust.</t>
  </si>
  <si>
    <t>OLD MATERIALS TO BE CARTED AWAY: Old materials from the alterations, except where described to be re-used or handed over, as well as all rubbish, rubble, debris etc.., must be regularly carted from the site and not be allowed to accumulate on or around the site.  OLD MATERIALS NOT TO BE RE-USED: None of the old materials are to be used for new work except where specifically described as being set aside for re-use.</t>
  </si>
  <si>
    <t>OLD MATERIALS TO BECOME THE PROPERTY OF THE CONTRACTOR: Old materials from alterations, except where described to be re-used or handed over, become the property of the Contractor who must allow credit for same in the Final Summary.</t>
  </si>
  <si>
    <t>HANDING OVER OF MATERIALS: Where certain materials or articles from demolitions or articles are described as to be handed over by the Contractor to the Regional Representative or Representative/Agent, such materials or articles shall be properly stored by the Contractor, until handing over thereof. The Contractor must obtain an official receipt listing the materials or articles and dates of handing over. If the Contractor fails to submit the receipt when requested, it shall be deemed that the materials or articles are still in his possession and he will be held liable to the Department for the full replacement value thereof, which amount will be deducted from any monies due to the Contractor.</t>
  </si>
  <si>
    <t>TRADE NAMES</t>
  </si>
  <si>
    <t>Where an item is referred to by a Trade name or catalogue number, it may be replaced by another product of equal quality with the prior approval of the Principal Agent.</t>
  </si>
  <si>
    <t>CONTRACT PRICE ADJUSTMENT PROVISIONS</t>
  </si>
  <si>
    <t>Unless otherwise stated herein, all items in this bill shall be deemed to fall into Work Group No. 102 for JBCC CPAP purposes</t>
  </si>
  <si>
    <t>TEMPORARY BARRIERS, SCREENS, ETC.</t>
  </si>
  <si>
    <t>Temporary barriers, screens, etc. including removal</t>
  </si>
  <si>
    <t>Allowance for all necessary temporary tarpaulins, barricades, screens, fencing, temporary waterproofing, dustproofing, etc. required to isolate any sections of new or existing buildings for purposes of renovations and excluding users of the remainder of the building or any unauthorised persons all to the satisfaction of the Principal Agent</t>
  </si>
  <si>
    <t>Temporary hoarding fence around building to be constructed including erection and dismantling at contract completion</t>
  </si>
  <si>
    <t>3000mm High diamond mesh fence with and including shade cloth covering on one side,including all corners, straining and support posts, droppers, straining wire, earthworks and necessary concrete bases, executed complete</t>
  </si>
  <si>
    <t>m</t>
  </si>
  <si>
    <t>2500mm High x 1000mm wide diamond mesh clad pedestrian gate, gate frame, straining and support posts, straining wire, bolts and lock set, earthworks and necessary concrete bases, executed complete</t>
  </si>
  <si>
    <t>No</t>
  </si>
  <si>
    <t>THE FOLLOWING IN DEMOLITIONS TO CREATE NEW OPENING FOR FIRE ESCAPE STAIRCASE</t>
  </si>
  <si>
    <t>Break down and remove brickwork etc. and make good finishes to match existing</t>
  </si>
  <si>
    <t>220mm brick wall</t>
  </si>
  <si>
    <t>m²</t>
  </si>
  <si>
    <t>Breaking down and removing brickwork etc</t>
  </si>
  <si>
    <t>Half brick walls</t>
  </si>
  <si>
    <t>One brick walls</t>
  </si>
  <si>
    <t>REMOVAL OF EXISTING WORK</t>
  </si>
  <si>
    <t>Taking down and removing</t>
  </si>
  <si>
    <t>Steel diamond mesh security fence with steel posts and droppers and 45 degree barbed wire overhang, 1.8m high overall, including concrete footings</t>
  </si>
  <si>
    <t>Hacking up existing floor finishes and prepare surfaces for new floor finish</t>
  </si>
  <si>
    <t>Ceramic/Porcelain tiles including preparing surfaces to receive new screed and floor finish (new screed and floor finish elsewhere measured)</t>
  </si>
  <si>
    <t>25mm Thick screed including preparing surfaces to receive new screed and floor finish (new screed and floor finish elsewhere measured)</t>
  </si>
  <si>
    <t>TAKE OUT AND REMOVE CEILINGS</t>
  </si>
  <si>
    <t>Take out and remove existing ceilings</t>
  </si>
  <si>
    <t>Gypsum plasterboard ceilings, brandering, coverstrips and  cornices</t>
  </si>
  <si>
    <t>Suspended steel ceilings including framework</t>
  </si>
  <si>
    <t>DEMOLISH/REMOVE WALLS, PARTITIONS, WALL FINISHES ETC..</t>
  </si>
  <si>
    <t>Half brick wall</t>
  </si>
  <si>
    <t>One brick wall</t>
  </si>
  <si>
    <t>Take out and remove existing partitions</t>
  </si>
  <si>
    <t>Drywall partitions including framework, doors, windows, insulation, etc..</t>
  </si>
  <si>
    <t>30mm Thick screed including preparing surfaces to receive new screed and floor finish (new screed and floor finish elsewhere measured)</t>
  </si>
  <si>
    <t>Scabble existing surface of plastered wall and prepare surface to receive new plaster (new plaster elsewhere measured)</t>
  </si>
  <si>
    <t>On walls</t>
  </si>
  <si>
    <t>TAKE OUT ROOF COVERINGS</t>
  </si>
  <si>
    <t>Take out and remove roof coverings</t>
  </si>
  <si>
    <t>Metal roof sheeting</t>
  </si>
  <si>
    <t>TAKE OUT AND REMOVE DOORS, WINDOWS, SHOPFRONTS, ETC..</t>
  </si>
  <si>
    <t>Careful taking out and removing windows, etc, including thresholds, sills, etc (building up openings and making good finishes elsewhere)</t>
  </si>
  <si>
    <t>PRESSED STEEL DOOR FRAMES</t>
  </si>
  <si>
    <t>Take out and remove doors, frames and windows, etc. from brickwork and prepare opening to receive new doors, frames, windows, etc. (new doors, frames and windows elsewhere measured)</t>
  </si>
  <si>
    <t>1,6mm Double rebated frames with three hinges suitable for half brick walls</t>
  </si>
  <si>
    <t>Timber single door and steel frame, overall size 813 x 2032mm high</t>
  </si>
  <si>
    <t>TAKE OUT AND REMOVE SANITARY FITTINGS, PIPING ETC..</t>
  </si>
  <si>
    <t>Take out and remove piping, sanitary fittings, taps, traps and fixing brackets, etc. including disconnecting piping from fittings, blocking off existing redundant pipes, fittings, etc. and making good floor and wall finishes</t>
  </si>
  <si>
    <t>Vitreous china wash hand basin including 2 bip taps</t>
  </si>
  <si>
    <t>Vitreous china WC pan with cistern</t>
  </si>
  <si>
    <t>Single Bowl Sink As per Item No.70/261</t>
  </si>
  <si>
    <t>Geysers</t>
  </si>
  <si>
    <t>50 Litre geyser including all fittings As per Item No.70/264</t>
  </si>
  <si>
    <t>Taps</t>
  </si>
  <si>
    <t>Shower Rose</t>
  </si>
  <si>
    <t>Shower trap</t>
  </si>
  <si>
    <t>Star taps to showers</t>
  </si>
  <si>
    <t>Sanitary fittings sundries</t>
  </si>
  <si>
    <t>Stainless steel soap dispenser</t>
  </si>
  <si>
    <t>Stainless steel hand dryer</t>
  </si>
  <si>
    <t>Steel four tier toilet roll holder As per Item No.71/276</t>
  </si>
  <si>
    <t>BUILDING UP OPENINGS</t>
  </si>
  <si>
    <t>Brickwork in NFP bricks in class II mortar in building up openings including cutting, toothing, etc. (finishes elsewhere measured)</t>
  </si>
  <si>
    <t>Opening, size 4900 x 3600mm high in 220mm brick walls</t>
  </si>
  <si>
    <t>TAKE OUT AND REMOVE GATES, ROLLER SHUTTERS, BURGLAR BARS, ETC..</t>
  </si>
  <si>
    <t>Take out and remove gates, grilles, burglar bars, etc.</t>
  </si>
  <si>
    <t>Steel roller shutter gate, size 4600 x 3500mm high</t>
  </si>
  <si>
    <t>Clean and remove rust from steel columns with wire brush</t>
  </si>
  <si>
    <t>Various diameters of steel columns</t>
  </si>
  <si>
    <t>t</t>
  </si>
  <si>
    <t>PREPARATORY WORK TO EXISTING SURFACES</t>
  </si>
  <si>
    <t>Making good of finishes, etc.</t>
  </si>
  <si>
    <t>Making good brickwork at end of one brick wall where windows and doors have been removed</t>
  </si>
  <si>
    <t>Raking out joints of existing face brickwork to receive plaster finish</t>
  </si>
  <si>
    <t>MAKING GOOD OF FINISHES ETC</t>
  </si>
  <si>
    <t>Making good face brickwork</t>
  </si>
  <si>
    <t>Faces of walls where doors and windows were removed</t>
  </si>
  <si>
    <t>Making good cement screeds</t>
  </si>
  <si>
    <t>Screeds</t>
  </si>
  <si>
    <t>Make good floors  with new 30mm screed</t>
  </si>
  <si>
    <t>Making good internal cement plaster</t>
  </si>
  <si>
    <t>Walls in patches</t>
  </si>
  <si>
    <t>TESTING, SCANNING AND VERIFYING EXISTING WORK</t>
  </si>
  <si>
    <t>Make good external asphalt surface</t>
  </si>
  <si>
    <t>General testing of existing work, coring, drilling  and scanning of concrete and masonry works, roof trusses installation, etc</t>
  </si>
  <si>
    <t>1,00</t>
  </si>
  <si>
    <t>EARTHWORKS</t>
  </si>
  <si>
    <t>STANDARD PREAMBLES</t>
  </si>
  <si>
    <t>The Tenderer is referred to the Building works GP ASC Rev 0 Model Preambles for Trades and to the Supplementary Preambles</t>
  </si>
  <si>
    <t>Nature of ground</t>
  </si>
  <si>
    <t>A soil investigation has been carried out on the site by the engineer and the report is annexed to these bills of quantities.  The soil report indicates that the ground varies between silty sand, reworked soil of mixed origin and residual shale, all of which will be deemed as "earth". All very hard unweathered shale, ironstone, etc, the removal of which necessitates the use of explosives or heavy duty hydraulic percussion hammers (peckers), will be classified as "hard rock"</t>
  </si>
  <si>
    <t>Subterranean water</t>
  </si>
  <si>
    <t>No subterranean water is expected</t>
  </si>
  <si>
    <t>Excavation for working space in rock</t>
  </si>
  <si>
    <t>Notwithstanding clause 11 page 8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</si>
  <si>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</si>
  <si>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</si>
  <si>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</si>
  <si>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page 6 of the Standard System of Measuring Building Work, prices for filling and backfilling shall include for all selection and any necessary multiple handling of material</t>
  </si>
  <si>
    <t>Testing</t>
  </si>
  <si>
    <t>Prices for filling are to include for all necessary density tests in accordance with SABS 1200D</t>
  </si>
  <si>
    <t>Labour intensive methods</t>
  </si>
  <si>
    <t>The contractor will be required to use labour intensive methods for the items which have been marked with the letters "LI" as described in the Scope of Work</t>
  </si>
  <si>
    <t>The following in workgroup 104</t>
  </si>
  <si>
    <t>BULK EXCAVATION, FILLING, ETC</t>
  </si>
  <si>
    <t>EXCAVATIONS ETC</t>
  </si>
  <si>
    <t>Excavation in earth not exceeding 2m deep</t>
  </si>
  <si>
    <t>Reduced levels under floors</t>
  </si>
  <si>
    <t>m³</t>
  </si>
  <si>
    <t>Extra over all excavations for carting away</t>
  </si>
  <si>
    <t>Surplus material from excavations and/or stock piles on site to a dumping site to be located by the contractor (LI)</t>
  </si>
  <si>
    <t>FILLING ETC</t>
  </si>
  <si>
    <t>Earth filling obtained from the excavations and/or prescribed stock piles on site, compacted to 93% Mod AASHTO density</t>
  </si>
  <si>
    <t>Under floors, steps, pavings, etc (LI)</t>
  </si>
  <si>
    <t>Filling of gravel-soil material G7 supplied by the contractor, compacted to 93% Mod AASHTO density</t>
  </si>
  <si>
    <t>Filling of gravel-soil material G6 supplied by the contractor, compacted to 93% Mod AASHTO density</t>
  </si>
  <si>
    <t>Compaction of ground surfaces</t>
  </si>
  <si>
    <t>Compaction of natural or excavated ground surface under floors etc, including scarifying for a depth of 150mm, breaking down oversize material, adding suitable material where necessary and compacting to 93% Mod AASHTO density (LI)</t>
  </si>
  <si>
    <t>EXCAVATION, FILLING, ETC</t>
  </si>
  <si>
    <t>Trenches (LI)</t>
  </si>
  <si>
    <t>Extra over trench and hole excavations in earth for excavation in</t>
  </si>
  <si>
    <t>Soft rock</t>
  </si>
  <si>
    <t>Hard rock</t>
  </si>
  <si>
    <t>Back excavation of vertical sides of excavations in earth for working space including backfilling compacted to 93% Mod AASHTO density</t>
  </si>
  <si>
    <t>Not exceeding 500mm deep for placing and removing formwork to walls etc, 300mm away from excavated face</t>
  </si>
  <si>
    <t>Keeping works free of water</t>
  </si>
  <si>
    <t>Allow for the baling, pumping or otherwise in keeping the works free from all water or mud</t>
  </si>
  <si>
    <t>Risk of collapse of excavations</t>
  </si>
  <si>
    <t>Sides of trench and hole excavations not exceeding 1,5m deep</t>
  </si>
  <si>
    <t>Backfilling to trenches (LI)</t>
  </si>
  <si>
    <t>Filling of coarse river sand supplied by the contractor, consolidated</t>
  </si>
  <si>
    <t>Under floors etc (LI)</t>
  </si>
  <si>
    <t>WEED KILLERS, INSECTICIDES, ETC</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</si>
  <si>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</si>
  <si>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 (LI)</t>
  </si>
  <si>
    <t>Sides and bottom of trenches and holes (LI)</t>
  </si>
  <si>
    <t>TESTS</t>
  </si>
  <si>
    <t>Prescribed tests to determine degree of compaction or other properties of ground or filling</t>
  </si>
  <si>
    <t>"Modified AASHTO Density" test</t>
  </si>
  <si>
    <t>"Natural California Bearing Ratio" test</t>
  </si>
  <si>
    <t>"Field Density" test, including "Optimum Moisture Content" test (four readings per test)</t>
  </si>
  <si>
    <t>BILL NO. 10</t>
  </si>
  <si>
    <t>STRUCTURAL STEELWORK</t>
  </si>
  <si>
    <t>Descriptions</t>
  </si>
  <si>
    <t>Descriptions of bolts shall be deemed to include nuts and washers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</si>
  <si>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</si>
  <si>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</si>
  <si>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BOLTS, FASTENERS, ETC</t>
  </si>
  <si>
    <t>High tensile bolts (class 8.8)</t>
  </si>
  <si>
    <t>BILL NO. 2</t>
  </si>
  <si>
    <t>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</si>
  <si>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</si>
  <si>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engineer.  (Test cubes are measured separately)</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</si>
  <si>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</si>
  <si>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Formwork</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</si>
  <si>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</si>
  <si>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</si>
  <si>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NOTE: 	All items in this section shall be deemed to fall 	into Work Group 110 for Haylett formula purposes</t>
  </si>
  <si>
    <t>UNREINFORCED CONCRETE CAST AGAINST EXCAVATED SURFACES</t>
  </si>
  <si>
    <t>15MPa/19mm concrete</t>
  </si>
  <si>
    <t>Blinding under  footings and  bases (LI)</t>
  </si>
  <si>
    <t>REINFORCED CONCRETE CAST AGAINST EXCAVATED SURFACES</t>
  </si>
  <si>
    <t>Concrete 25 MPa/19mm stone in:</t>
  </si>
  <si>
    <t>Strip footings (LI)</t>
  </si>
  <si>
    <t>Ramps (LI)</t>
  </si>
  <si>
    <t>Aprons</t>
  </si>
  <si>
    <t>Concrete 30 MPa/19mm stone in:</t>
  </si>
  <si>
    <t>Surface beds and thickenings (LI)</t>
  </si>
  <si>
    <t>REINFORCED CONCRETE CAST ON/IN FORMWORK</t>
  </si>
  <si>
    <t>Stairs including landings, beams and inverted beams (LI)</t>
  </si>
  <si>
    <t>ROUGH FORMWORK (DEGREE OF ACCURACY II)</t>
  </si>
  <si>
    <t>Rough formwork to sides</t>
  </si>
  <si>
    <t>Edges, risers, ends and reveals not exceeding 300mm high</t>
  </si>
  <si>
    <t>TEST BLOCKS</t>
  </si>
  <si>
    <t>Making and testing 150 x 150 x 150mm concrete strength test cube (Provisional)</t>
  </si>
  <si>
    <t>CONCRETE SUNDRIES</t>
  </si>
  <si>
    <t>Finishing top of surfaces of concrete with a power float</t>
  </si>
  <si>
    <t>Pavings, surface beds, slabs, etc to falls</t>
  </si>
  <si>
    <t>Finishing top of surfaces of concrete with a wood float finish</t>
  </si>
  <si>
    <t>Pavings, surface beds, slabs, etc to falls (LI)</t>
  </si>
  <si>
    <t>Finishing top surfaces of concrete smooth with a power float with high quality grey epoxy, non-metalic commercial hardener added (7kg/m"² in two operations), curing with curing compound at a rate of 7-10m"²/l, subsequently removing curing compound and sealing with suitable sealer at a rate of 7m"²/l</t>
  </si>
  <si>
    <t>Surface beds, slabs, etc</t>
  </si>
  <si>
    <t>MOVEMENT JOINTS ETC</t>
  </si>
  <si>
    <t>Expansion joints with 10mm soft board between vertical concrete and brick surfaces</t>
  </si>
  <si>
    <t>Not exceeding 300mm high to edges of surface beds (LI)</t>
  </si>
  <si>
    <t>Saw cut joints</t>
  </si>
  <si>
    <t>6 x 25mm Saw cut joints on top of concrete</t>
  </si>
  <si>
    <t>NOTE: 	All items in this section shall be deemed to fall 	into Work Group 114 for Haylett formula purposes</t>
  </si>
  <si>
    <t>REINFORCEMENT (PROVISIONAL)</t>
  </si>
  <si>
    <t>Steel rod reinforcement to structural concrete work (Note: the following item has not been separated into various diameters and this principle will apply when remeasuring the item)</t>
  </si>
  <si>
    <t>Various diameters of steel reinforcement</t>
  </si>
  <si>
    <t>Fabric reinforcement</t>
  </si>
  <si>
    <t>Type 193 reinforcement in concrete surface beds, slabs, etc (LI)</t>
  </si>
  <si>
    <t>BILL NO. 3</t>
  </si>
  <si>
    <t>MASONRY</t>
  </si>
  <si>
    <t>BRICKWORK</t>
  </si>
  <si>
    <t>Sizes in descriptions</t>
  </si>
  <si>
    <t>Where sizes in descriptions are given in brick units, "one brick" shall represent the length and "half brick" the width of a brick</t>
  </si>
  <si>
    <t>Hollow walls</t>
  </si>
  <si>
    <t>Descriptions of hollow walls shall be deemed to include leaving every fifth perpend of the bottom course of the external skin open as a weep hole</t>
  </si>
  <si>
    <t>Bagged and sealed walls</t>
  </si>
  <si>
    <t>Walls in two skins described as "bagged and sealed" shall be deemed to include having the outer face of the inner skin bagged with 1:6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</si>
  <si>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</si>
  <si>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</si>
  <si>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</si>
  <si>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</si>
  <si>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NOTE: 	All items in this section shall be deemed to fall 	into Work Group 116 for Haylett formula purposes</t>
  </si>
  <si>
    <t>FOUNDATIONS (PROVISIONAL)</t>
  </si>
  <si>
    <t>Brickwork of NFX bricks (14 MPa nominal compressive strength) in class II mortar</t>
  </si>
  <si>
    <t>One brick walls (LI)</t>
  </si>
  <si>
    <t>2,5mm Brickwork reinforcement</t>
  </si>
  <si>
    <t>150mm Wide reinforcement built in horizontally (LI)</t>
  </si>
  <si>
    <t>FACE BRICKWORK</t>
  </si>
  <si>
    <t>Face bricks (PC amount R5000.00/1000) pointed with recessed horizontal and vertical joints</t>
  </si>
  <si>
    <t>Extra over brickwork for face brickwork (LI)</t>
  </si>
  <si>
    <t>SUPERSTRUCTURE</t>
  </si>
  <si>
    <t>Prestressed fabricated concrete lintels including necessary temporary supports</t>
  </si>
  <si>
    <t>110 x 75mm Lintels in lengths not exceeding 3m (LI)</t>
  </si>
  <si>
    <t>BILL NO. 4</t>
  </si>
  <si>
    <t>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</si>
  <si>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</si>
  <si>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</si>
  <si>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NOTE: 	All items in this section shall be deemed to fall 	into Work Group 120 for Haylett formula purposes</t>
  </si>
  <si>
    <t>DAMPPROOFING OF WALLS AND FLOORS</t>
  </si>
  <si>
    <t>One layer 250 micron green polyethylene waterproof sheeting (SANS 952-1985 type C) sealed at laps with PVC self-adhesive tape</t>
  </si>
  <si>
    <t>Under surface beds (LI)</t>
  </si>
  <si>
    <t>One layer 375 micron embossed polyethylene dampproof course (SANS 952-1985 type B)</t>
  </si>
  <si>
    <t>In walls (LI)</t>
  </si>
  <si>
    <t>SEALING STRIPS, JOINT SEALANTS, ETC</t>
  </si>
  <si>
    <t>Pre-compressed bitumen impregnated foam plastic joint sealing strips</t>
  </si>
  <si>
    <t>10 x 15mm In expansion joints (LI)</t>
  </si>
  <si>
    <t>BILL NO. 5</t>
  </si>
  <si>
    <t>ROOF COVERINGS</t>
  </si>
  <si>
    <t>NOTE: 	All items in this section shall be deemed to fall 	into Work Group 124 for Haylett formula purposes</t>
  </si>
  <si>
    <t>PROFILED METAL SHEETING AND ACCESSORIES</t>
  </si>
  <si>
    <t>0,58mm Klip-tite profile galvanised sheet steel in single lengths and accessories with chromadek finish on one side, fixed to timber purlins or brandering</t>
  </si>
  <si>
    <t>Roof covering with pitches not exceeding 25 degrees</t>
  </si>
  <si>
    <t>Ridge coverings 500mm girth</t>
  </si>
  <si>
    <t>Valley covering 600mm girth</t>
  </si>
  <si>
    <t>Cover flashings 350mm girth</t>
  </si>
  <si>
    <t>Side wall flashings 350mm girth</t>
  </si>
  <si>
    <t>Head wall flashings 550mm girth</t>
  </si>
  <si>
    <t>Narrow and broad flute closers 35mm girth</t>
  </si>
  <si>
    <t>SHEET METAL FLASHINGS, LININGS, COPINGS, ETC</t>
  </si>
  <si>
    <t>0,6mm Galvanised sheet steel</t>
  </si>
  <si>
    <t>Flashings</t>
  </si>
  <si>
    <t>ROOF AND WALL INSULATION</t>
  </si>
  <si>
    <t>Double sided reflective aluminium foil faced insulation barrier, with reflective facing to be exposed to roof sheets</t>
  </si>
  <si>
    <t>BILL NO. 6</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</si>
  <si>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</si>
  <si>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</si>
  <si>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</si>
  <si>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</si>
  <si>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</si>
  <si>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</si>
  <si>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</si>
  <si>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Decorative thermosetting plastic laminate covering</t>
  </si>
  <si>
    <t>Laminate covering shall be glued under pressure and edge strips of same shall be butt jointed at junctions with adjacent similar finish</t>
  </si>
  <si>
    <t>NOTE: 	All items in this section shall be deemed to fall 	into Work Group 126 for Haylett formula purposes</t>
  </si>
  <si>
    <t>ROOFS ETC</t>
  </si>
  <si>
    <t>FLOORS AND SKIRTINGS</t>
  </si>
  <si>
    <t>SKIRTINGS</t>
  </si>
  <si>
    <t>Wrought meranti</t>
  </si>
  <si>
    <t>76 x 19mm Skirtings with 19mm meranti quadrant, nailed</t>
  </si>
  <si>
    <t>22mm Quadrant, nailed</t>
  </si>
  <si>
    <t>TIMBER DOORS, WINDOWS, ETC</t>
  </si>
  <si>
    <t>DOORS ETC</t>
  </si>
  <si>
    <t>Hollow core doors hung to timber frames</t>
  </si>
  <si>
    <t>44mm Framed, ledged and braced batten door 813 x 2032mm high to Architect's specification(D1)</t>
  </si>
  <si>
    <t>44mm Framed, ledged and braced batten door 813 x 2032mm high to Architect's specification(D2)</t>
  </si>
  <si>
    <t>44mm semi-solid hardwood doors to Architect's specification</t>
  </si>
  <si>
    <t>44mm Door 1510 x 2032mm high (D07)</t>
  </si>
  <si>
    <t>Solid hardwood doors to Architect's specification</t>
  </si>
  <si>
    <t>40mm Door 813 x 2032mm high solid hardwood fire door(D05)</t>
  </si>
  <si>
    <t>44mm Door 813 x 2032mm high (D07)</t>
  </si>
  <si>
    <t>CUPBOARDS TO KITCHENS, BEDROOMS, ETC</t>
  </si>
  <si>
    <t>General</t>
  </si>
  <si>
    <t>The following cupboard fittings are given as complete units i.e. the components of the units have not been given separately. Descriptions of such units shall, therefore, be deemed to include all components, assembling, housing, notching, glueing, blocking, planting-on and screwing with countersunk screws, edge strips, thermosetting plastic laminate, glass, ironmongery, metalwork, paint or varnish finishes, etc  Prices are to include for all necessary filler pieces against walls etc</t>
  </si>
  <si>
    <t>References</t>
  </si>
  <si>
    <t>References given in descriptions refer to the respective types of fittings detailed on the architect's drawing(s) numbered annexed to these bills of quantities (accompanying these bills of quantities) for tender purposes</t>
  </si>
  <si>
    <t>Cupboards hinges, handles and telescopic drawer slides</t>
  </si>
  <si>
    <t>Kitchen floor cupboard 4900 x 900mm high with top, sides, bottom, division, shelf, back and double hinged doors, necessary framework as per Architect detail No.DT264</t>
  </si>
  <si>
    <t>BILL NO. 7</t>
  </si>
  <si>
    <t>CEILINGS, PARTITIONS AND ACCESS FLOORING</t>
  </si>
  <si>
    <t>NOTE: 	All items in this section shall be deemed to fall 	into Work Group 129 for Haylett formula purposes</t>
  </si>
  <si>
    <t>CEILING TIMBERS, BEADS, INSULATION, ETC</t>
  </si>
  <si>
    <t>INSULATION</t>
  </si>
  <si>
    <t>Non-combustible fibreglass insulation of a density of not less than 10kg/m3 bonded with an inert thermo-setting resin</t>
  </si>
  <si>
    <t>120mm Insulation in blanket form closely fitted and laid on top of brandering between roof timbers etc</t>
  </si>
  <si>
    <t>NAILED-UP CEILINGS</t>
  </si>
  <si>
    <t>Openings</t>
  </si>
  <si>
    <t>Prices for openings for light fittings, ventilation grilles, air conditioning diffusers, etc are to include for any necessary additional support, trimming around, etc</t>
  </si>
  <si>
    <t>6,4mm Fibre-cement plain ceiling boards with H-profile galvanised steel jointing strips</t>
  </si>
  <si>
    <t>Ceilings including 38 x 38mm sawn softwood brandering at 300mm centres and cross brandering at 300mm centres</t>
  </si>
  <si>
    <t>Extra over ceiling for 600 x 600mm trap door of 38 x 38mm wrought softwood rebated framing with one cross brander, covered with ceiling board and fitted flush in opening, including necessary trimmers around</t>
  </si>
  <si>
    <t>Fibre cement cornices</t>
  </si>
  <si>
    <t>75mm Coved cornices</t>
  </si>
  <si>
    <t>PARTITIONS ETC</t>
  </si>
  <si>
    <t>Partitions consisting of 48mm (70mm? 92mm? 146?) galvanised steel studs at 610mm centres as vertical support secured in matching galvanised steel floor and ceiling channels, clad on one or both sides as described, including additional studs as necessary at abutments, ends, etc.  Board cladding shall be fixed and jointed in strict accordance with the manufacturer's instructions</t>
  </si>
  <si>
    <t>Unless otherwise described, prices for partitions shall be deemed to include for standard flat section aluminium skirting on boarded sides</t>
  </si>
  <si>
    <t>Wall paper and paint or varnish finishes are given separately</t>
  </si>
  <si>
    <t>DRYWALL PARTITIONS</t>
  </si>
  <si>
    <t>"Rhino-Drywall" or equivalent partitioning shall compriseof steel studding formed of 63,5mm top and bottom trackswith vertical studs at maximum 600mm centres, frictionfitted or pop riveted to the top and bottom tracks withsimilar additional vertical studs as necessary atabutments, ends, etc. and covered as described withwallboard screwed to studding with "Drywall" screws atmaximum 220mm centres. Boards are to butt jointed andfinished with "Rhinotape" and "Readymix D" jointingcompound all in accordance with the manufacturer'sinstructions. intersections and abutments are measuredseparately and descriptions shall be deemed to includeany additional studs, corner beads, jointing compound,tape, skirtings, etc.</t>
  </si>
  <si>
    <t>Partitions 3.6m high with bottom and top tracks plugged</t>
  </si>
  <si>
    <t>Extra over partition 3.6m high for vertical abutment</t>
  </si>
  <si>
    <t>Extra over partition 3.6m high for T-intersection</t>
  </si>
  <si>
    <t>Extra over partition 3.6m high for corner</t>
  </si>
  <si>
    <t>Extra over partitions for 40mm semi-solid flush doors with commercial veneer on both sides and hardwood edge strips to vertical edges, hung to and including standard natural anodised aluminium door frame with one pair of 100mm nylon washered aluminium hinges to each hanging stile, including additional studding, trimming, etc. to partitions</t>
  </si>
  <si>
    <t>Door 810 x 2135mm high including lockset to be prescribed by the Architect</t>
  </si>
  <si>
    <t>BILL NO. 8</t>
  </si>
  <si>
    <t>FLOOR COVERINGS, WALL LININGS, ETC</t>
  </si>
  <si>
    <t>Floor coverings, wall linings, etc shall, where applicable, be fixed with adhesive as recommended by the manufacturers of the flooring, linings, etc</t>
  </si>
  <si>
    <t>NOTE: 	All items in this section shall be deemed to fall 	into Work Group 130 for Haylett formula purposes</t>
  </si>
  <si>
    <t>FLOOR COVERINGS</t>
  </si>
  <si>
    <t>2.0mm Thick fully flexible vinyl sheeting with welded joints</t>
  </si>
  <si>
    <t>On floors</t>
  </si>
  <si>
    <t>m2</t>
  </si>
  <si>
    <t>Rate Only</t>
  </si>
  <si>
    <t>POLISH, SEALERS, ETC</t>
  </si>
  <si>
    <t>Two coats wax polish on vinyl flooring</t>
  </si>
  <si>
    <t>BILL NO. 9</t>
  </si>
  <si>
    <t>IRONMONGERY</t>
  </si>
  <si>
    <t>Proprietary items</t>
  </si>
  <si>
    <t>Where applicable the manufacturers' names or product catalogue titles are given in sub-headings preceding the items  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</si>
  <si>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NOTE: 	All items in this section shall be deemed to fall 	into Work Group 132 for Haylett formula purposes</t>
  </si>
  <si>
    <t>HINGES, BOLTS, ETC</t>
  </si>
  <si>
    <t>WC indicator and turnknob for physically impaired (Stainless steel)</t>
  </si>
  <si>
    <t>Sets</t>
  </si>
  <si>
    <t>WC indicator and turnknob (Stainless steel)</t>
  </si>
  <si>
    <t>CATCHES, CABIN HOOKS, ETC</t>
  </si>
  <si>
    <t>Hat and coat hook with rubber buffer (Stainless steel)</t>
  </si>
  <si>
    <t>LOCKS</t>
  </si>
  <si>
    <t>50mm Brass padlock master key</t>
  </si>
  <si>
    <t>66mm Five pin Euro-profile double cylinder grand master keyed (Satin Nickel)</t>
  </si>
  <si>
    <t>66mm Euro-profile cylinder bathroom (Satin Nickel)</t>
  </si>
  <si>
    <t>43mm Five pin Euro-profile single cylinder grand master keyed (Satin Nickel)</t>
  </si>
  <si>
    <t>Stainless steel bathroom deadlock</t>
  </si>
  <si>
    <t>Stainless steel cylinder deadlock</t>
  </si>
  <si>
    <t>Master key</t>
  </si>
  <si>
    <t>HANDLES</t>
  </si>
  <si>
    <t>325 x 25mm Stainless steel pull handle flange fixing</t>
  </si>
  <si>
    <t>Pull handle BT fixed on a 300 x 150 x 1.2mm thick stainless steel plate with no cylinder cutout</t>
  </si>
  <si>
    <t>Lever handle on plate with cylinder cutout (Satin Chrome)</t>
  </si>
  <si>
    <t>Pairs</t>
  </si>
  <si>
    <t>PUSH PLATES AND KICK PLATES</t>
  </si>
  <si>
    <t>1.2mm Thick anodised aluminium plates countersunk screwed along edges at not exceeding 200mm centres</t>
  </si>
  <si>
    <t>813 x 200mm Kick plate</t>
  </si>
  <si>
    <t>300 x 150mm Stainless steel plate with cylinder cutout right</t>
  </si>
  <si>
    <t>DOOR CLOSERS</t>
  </si>
  <si>
    <t xml:space="preserve"> M</t>
  </si>
  <si>
    <t>Parallel arm delayed action door closer with bracket fixed to metal</t>
  </si>
  <si>
    <t xml:space="preserve"> N</t>
  </si>
  <si>
    <t>Cam action slide channel non hold open door closer - hydraulic speed control</t>
  </si>
  <si>
    <t>SUNDRIES</t>
  </si>
  <si>
    <t xml:space="preserve"> O</t>
  </si>
  <si>
    <t>Nickel plated door stop, plugged</t>
  </si>
  <si>
    <t>BATHROOM FITTINGS</t>
  </si>
  <si>
    <t>153 x 153 x 65mm Deep stainless steel toilet roll holder, plugged</t>
  </si>
  <si>
    <t>115 x 270 x 110mm Deep stainless steel hand free soap dispenser, plugged</t>
  </si>
  <si>
    <t>350 x 365 x 230mm Deep stainless steel paper towel dispenser, plugged</t>
  </si>
  <si>
    <t>32mm stainless steel back grab rail 930mm long, plugged</t>
  </si>
  <si>
    <t>32mm stainless steel side grab rail 900mm girth, plugged</t>
  </si>
  <si>
    <t>LETTERS, NAMEPLATES, ETC</t>
  </si>
  <si>
    <t>100mm High anodised aluminium letter or numeral</t>
  </si>
  <si>
    <t>150  x 150mm Stainless steel plate with male or female symbol</t>
  </si>
  <si>
    <t>150  x 150mm Stainless steel plate with paraplegic symbol</t>
  </si>
  <si>
    <t>GALVANISED STEEL COLUMNS AND BEAMS</t>
  </si>
  <si>
    <t>Welded columns in single lengths with flat base, cap, bearer and connection plates, bolted to concrete</t>
  </si>
  <si>
    <t>100 x 100 x 3mm Square hollow - section columns</t>
  </si>
  <si>
    <t>Welded beams in single lengths with flat bearer and connection plates, bolted to steel</t>
  </si>
  <si>
    <t>200 x 100mm x 22kg/m I-section beams</t>
  </si>
  <si>
    <t>100 x 100 x 3mm Square hollow - section beams</t>
  </si>
  <si>
    <t>BILL NO. 11</t>
  </si>
  <si>
    <t>METALWORK</t>
  </si>
  <si>
    <t>Metalwork described as"holed for bolt(s)" shall be deemed to exclude the bolts unless otherwise described</t>
  </si>
  <si>
    <t>NOTE: 	All items in this section shall be deemed to fall 	into Work Group 136 for Haylett formula purposes</t>
  </si>
  <si>
    <t>GALVANISED STEEL HANDRAILS</t>
  </si>
  <si>
    <t>Welded handrails to balustrade and stair walls</t>
  </si>
  <si>
    <t>76mm External diameter x 3mm thick pipe rails</t>
  </si>
  <si>
    <t>Extra over for rounded end</t>
  </si>
  <si>
    <t>Extra over for ramp or knee</t>
  </si>
  <si>
    <t>Bracket of 20mm diameter bar 40mm length, welded to 75mm internal radius and with one end welded to rail and other end with 90 x 100 x 10mm thick plate two holed for bolts and welded</t>
  </si>
  <si>
    <t>Mentis grating security ceilings</t>
  </si>
  <si>
    <t>VEM 320J expanded metal mentis grating fixed between top side of rafter and underside of purlins with fixtures (nails or bolts)</t>
  </si>
  <si>
    <t>Frame for door size 813 x 2032mm high</t>
  </si>
  <si>
    <t>1,6mm Double rebated frames with three hinges suitable for one brick walls</t>
  </si>
  <si>
    <t>ALUMINIUM WINDOWS, DOORS, ETC</t>
  </si>
  <si>
    <t>NOTE: All tenderers are refered to architects details and drawings based on these bills of quantities for tender purposes</t>
  </si>
  <si>
    <t>NOTE: Unless otherwise stated herein, all items in this bill shall be deemed to fall into Work Group No 149 for contract price adjustment purposes</t>
  </si>
  <si>
    <t>Custom made Aluminium windows</t>
  </si>
  <si>
    <t>Window 900 x 900mm high (Type W01)</t>
  </si>
  <si>
    <t>Window 910 x 1510mm high (Type W02)</t>
  </si>
  <si>
    <t>Window type 1360 x 1360mm high (Type W03)</t>
  </si>
  <si>
    <t>Window 2500 x 1210mm high (Type W04)</t>
  </si>
  <si>
    <t>Window 18000 x 1200mm high (Type W05)</t>
  </si>
  <si>
    <t>Powder coated aluminium door complete with subframes, ironmongery, glass, sealing, etc and fixing to brickwork or concrete</t>
  </si>
  <si>
    <t>Purpose made door, 5990 x 3532mm high Roller Shutter Door (D03)</t>
  </si>
  <si>
    <t>Aluminium Door 810 x 2135mm high  (D05)</t>
  </si>
  <si>
    <t>Purpose made door, 1800 x 2135mm high Sliding Door  (D06)</t>
  </si>
  <si>
    <t>Powder coated aluminium shopfronts complete with subframes, ironmongery, glass, sealing, etc and fixing to brickwork or concrete</t>
  </si>
  <si>
    <t>Purpose made shopfront, 3200 x 2125mm high with one double door 1500 x 2100mm high (D4)</t>
  </si>
  <si>
    <t>FENCING</t>
  </si>
  <si>
    <t>"Cochrane ClearVu" or other equal approved high density anti-climbing and anti-cut mesh panel security fence 3.0m high formed of 3mm diameter horizontal and 4mm diameter vertical high tensile wires galvanised with alu-galv coating with aperture size 76.2 x 12.7mm and V-section ribs, bolted with vandal resistant bolts and clamping plates to 85-45mm taper locking post 1.80m high including locking recess mechanism at 3.38m centres with sealed end caps and 30 x 3 x 250mm long angle section base anchors with post bedded in 15Mpa concrete bases size 400 x 400 x 600mm deep</t>
  </si>
  <si>
    <t>Ditto, Sliding gate size 6.65 x 3m high</t>
  </si>
  <si>
    <t>Ditto, Sliding gate size 6.97 x 3m high</t>
  </si>
  <si>
    <t>BILL NO. 12</t>
  </si>
  <si>
    <t>PLASTERING</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</si>
  <si>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</si>
  <si>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</si>
  <si>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</si>
  <si>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</si>
  <si>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</si>
  <si>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</si>
  <si>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</si>
  <si>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</si>
  <si>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</si>
  <si>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</si>
  <si>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</si>
  <si>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</si>
  <si>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</si>
  <si>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</si>
  <si>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</si>
  <si>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</si>
  <si>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</si>
  <si>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</si>
  <si>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NOTE: 	All items in this section shall be deemed to fall 	into Work Group 142 for Haylett formula purposes</t>
  </si>
  <si>
    <t>SCREEDS</t>
  </si>
  <si>
    <t>8mm Thick Self Levelling Screeds applied in accordance with manufacturer's recommendations</t>
  </si>
  <si>
    <t>On floors and landings (LI)</t>
  </si>
  <si>
    <t>Polished granolithic, on concrete</t>
  </si>
  <si>
    <t>60mm Thick on floors and slabs (LI)</t>
  </si>
  <si>
    <t>60mm Thick on treads and risers of stairs (LI)</t>
  </si>
  <si>
    <t>INTERNAL PLASTER</t>
  </si>
  <si>
    <t>Cement plaster wood floated for tiles, on brickwork</t>
  </si>
  <si>
    <t>On walls (LI)</t>
  </si>
  <si>
    <t>On narrow widths (LI)</t>
  </si>
  <si>
    <t>CORNER PROTECTORS, DIVIDING STRIPS, ETC</t>
  </si>
  <si>
    <t>15 x 10 x 1.6mm L-section brass dividing strips between differing floor finishes (LI)</t>
  </si>
  <si>
    <t>EXTERNAL PLASTER</t>
  </si>
  <si>
    <t>12mm thick cement plaster, steel trowelled,on brickwork</t>
  </si>
  <si>
    <t>BILL NO. 13</t>
  </si>
  <si>
    <t>TILING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</si>
  <si>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</si>
  <si>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</si>
  <si>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from approved range of products and as recommended by the manufacturer of the tiles</t>
  </si>
  <si>
    <t>NOTE: 	All items in this section shall be deemed to fall 	into Work Group 144 for Haylett formula purposes</t>
  </si>
  <si>
    <t>WALL TILING</t>
  </si>
  <si>
    <t>330 x 330 x 8mm Glazed ceramic tiles (PC R 120.00/m"²) fixed with adhesive to plaster (plaster elsewhere) and flush pointed with tinted grout</t>
  </si>
  <si>
    <t>Fair exposed cutting and fitting around pipe not exceeding 100mm internal diameter (LI)</t>
  </si>
  <si>
    <t>FLOOR TILING</t>
  </si>
  <si>
    <t>300 x 300 x 8mm Porcelain floor tiles (PC R 120.00/m"²) fixed with adhesive to screed (screed elsewhere) and flush pointed with waterproof grout</t>
  </si>
  <si>
    <t>On narrow widths not exceeding 300mm wide (LI)</t>
  </si>
  <si>
    <t>Skirting 100mm high of 330mm skirting tiles (LI)</t>
  </si>
  <si>
    <t>Aluminium dividing strips</t>
  </si>
  <si>
    <t>10 x 15mm Flat section dividing strips between tiles (LI)</t>
  </si>
  <si>
    <t>BILL NO. 14</t>
  </si>
  <si>
    <t>PLUMBING AND DRAINAGE</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</si>
  <si>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</si>
  <si>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</si>
  <si>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Lead pipes and traps</t>
  </si>
  <si>
    <t>All soldered joints shall be wiped and brass unions shall be used for jointing lead to steel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</si>
  <si>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</si>
  <si>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</si>
  <si>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</si>
  <si>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</si>
  <si>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Septic tanks</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</si>
  <si>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</si>
  <si>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</si>
  <si>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</si>
  <si>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</si>
  <si>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</si>
  <si>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</si>
  <si>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</si>
  <si>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SABS/SANS 1200 L : Medium-pressure pipelines LD : Sewers LE : Stormwater drainage Pipe trenches etc shall be backfilled in accordance with clauses 3, 5.5, 5.6, 5.7 and 7 of SABS/SANS 1200 DB : Earthworks (Pipe trenches) Pipes shall be bedded in accordance with clauses 3.1 to 3.4.1, 5.1 to 5.3 and 7 of SABS/SANS 1200 LB : Bedding (Pipes). Unless otherwise described bedding of rigid pipes shall be class B bedding</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</si>
  <si>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</si>
  <si>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</si>
  <si>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</si>
  <si>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</si>
  <si>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NOTE: 	All items in this section shall be deemed to fall 	into Work Group 146 for Haylett formula purposes</t>
  </si>
  <si>
    <t>RAINWATER DISPOSAL</t>
  </si>
  <si>
    <t>0,6mm Galvanised sheet steel gutters and rainwater pipes</t>
  </si>
  <si>
    <t>150 x 100mm Roof gutters with beaded front edge</t>
  </si>
  <si>
    <t>Extra over gutter for stopped end</t>
  </si>
  <si>
    <t>Extra over gutter for angle</t>
  </si>
  <si>
    <t>100 x 75mm Rainwater pipes</t>
  </si>
  <si>
    <t>Extra over gutter for outlet for 100 x 75mm pipe</t>
  </si>
  <si>
    <t>Extra over rainwater pipe for plinth bend</t>
  </si>
  <si>
    <t>Extra over rainwater pipe for shoe</t>
  </si>
  <si>
    <t>NOTE: 	All items in this section shall be deemed to fall 	into Work Group 148 for Haylett formula purposes</t>
  </si>
  <si>
    <t>SANITARY FITTINGS</t>
  </si>
  <si>
    <t>Stainless steel single end bowl sink</t>
  </si>
  <si>
    <t>1200 x 535mm Double bowl sink with 435 x 345mm centre end on cupboard (cupboard elsewhere)</t>
  </si>
  <si>
    <t>White glazed vitreous china</t>
  </si>
  <si>
    <t>Low level WC suite with a 90 degree outlet washdown pan and, fitment and flush pipe (Flushmaster elsewhere measured)</t>
  </si>
  <si>
    <t>Wall hung paraplegic WC pan with cradle bracket and legs and double flap white epoxy painted wooden seat (flush valve elsewhere)</t>
  </si>
  <si>
    <t>510 x 405mm basin fixed on wall including brackets</t>
  </si>
  <si>
    <t>WASTE UNIONS ETC</t>
  </si>
  <si>
    <t>32mm Basin waste union</t>
  </si>
  <si>
    <t>32mm Bottle trap</t>
  </si>
  <si>
    <t>38mm Bath or sink waste union</t>
  </si>
  <si>
    <t>TRAPS ETC</t>
  </si>
  <si>
    <t>32 x 40mm Reseal "P" or "S" trap</t>
  </si>
  <si>
    <t>40mm Reseal combination for double bowl with reseal "P' trap</t>
  </si>
  <si>
    <t>TAPS, VALVES, ETC</t>
  </si>
  <si>
    <t>15mm CP sink mixer</t>
  </si>
  <si>
    <t>15mm CP basin mixer</t>
  </si>
  <si>
    <t>15mm 505-21CP elbow action pillar tap</t>
  </si>
  <si>
    <t>15mm chromium plated angle regulating valve and flexible connection pipe</t>
  </si>
  <si>
    <t>Junior flushmaster FJ6000 with flushpipe</t>
  </si>
  <si>
    <t>FM2.100CP "Flushmaster" toilet flush valve</t>
  </si>
  <si>
    <t>SANITARY PLUMBING</t>
  </si>
  <si>
    <t>uPVC pipes</t>
  </si>
  <si>
    <t>50mm pipe</t>
  </si>
  <si>
    <t>110mm Pipes</t>
  </si>
  <si>
    <t>110mm Pipes laid in and including trenches not exceeding 1m deep</t>
  </si>
  <si>
    <t>Extra over uPVC pipes for fittings</t>
  </si>
  <si>
    <t>50mm Bend</t>
  </si>
  <si>
    <t>50mm Junction</t>
  </si>
  <si>
    <t>50mm Access bend</t>
  </si>
  <si>
    <t xml:space="preserve"> P</t>
  </si>
  <si>
    <t>110mm Reducing junction</t>
  </si>
  <si>
    <t xml:space="preserve"> Q</t>
  </si>
  <si>
    <t>110 x 50mm Reducing junction</t>
  </si>
  <si>
    <t xml:space="preserve"> R</t>
  </si>
  <si>
    <t>110mm Double junction</t>
  </si>
  <si>
    <t>110mm Bend</t>
  </si>
  <si>
    <t>110mm Pan connector</t>
  </si>
  <si>
    <t>110mm Access junction</t>
  </si>
  <si>
    <t>110mm Access reducing junction</t>
  </si>
  <si>
    <t>110mm Access double junction</t>
  </si>
  <si>
    <t>110mm "GI Two-way" vent valve</t>
  </si>
  <si>
    <t>Sundries</t>
  </si>
  <si>
    <t>Testing waste pipe system</t>
  </si>
  <si>
    <t>WATER SUPPLIES</t>
  </si>
  <si>
    <t>Class 0 copper pipes</t>
  </si>
  <si>
    <t>15mm Pipes</t>
  </si>
  <si>
    <t>22mm Pipes</t>
  </si>
  <si>
    <t>28mm Pipes</t>
  </si>
  <si>
    <t>35mm Pipes</t>
  </si>
  <si>
    <t>15mm Pipes chased in walls</t>
  </si>
  <si>
    <t>22mm Pipes chased in walls</t>
  </si>
  <si>
    <t>Extra over class 0 copper pipes for capillary fittings</t>
  </si>
  <si>
    <t>15mm Fittings</t>
  </si>
  <si>
    <t>22mm Fittings</t>
  </si>
  <si>
    <t>Extra over class 0 copper pipes for brass compression fittings</t>
  </si>
  <si>
    <t>ELECTRIC WATER GEYSERS</t>
  </si>
  <si>
    <t>10 Litre Over-basin electric water heater</t>
  </si>
  <si>
    <t>BILL NO. 15</t>
  </si>
  <si>
    <t>GLAZING</t>
  </si>
  <si>
    <t>Float glass</t>
  </si>
  <si>
    <t>The term "float glass" is used for monolithic annealed glass</t>
  </si>
  <si>
    <t>Laminated glass</t>
  </si>
  <si>
    <t>Laminated glass to have polyvinyl butyral (PVB) interlayer(s)</t>
  </si>
  <si>
    <t>NOTE: 	All items in this section shall be deemed to fall 	into Work Group 150 for Haylett formula purposes</t>
  </si>
  <si>
    <t>TOPS, SHELVES, DOORS, MIRRORS, ETC</t>
  </si>
  <si>
    <t>6mm Silvered float glass copper backed mirrors with polished edges, fixed with double sided adhesive tape and silicone</t>
  </si>
  <si>
    <t>Mirror 450 x 600mm high</t>
  </si>
  <si>
    <t>BILL NO. 16</t>
  </si>
  <si>
    <t>PAINTWORK</t>
  </si>
  <si>
    <t>COLOURS</t>
  </si>
  <si>
    <t>Unless otherwise described all paintwork shall be deemed to have a colour value in excess of 7 on the Munsell system in accordance with SANS 1091</t>
  </si>
  <si>
    <t>NOTE: 	All items in this section shall be deemed to fall 	into Work Group 152 for Haylett formula purposes</t>
  </si>
  <si>
    <t>PAINTWORK ETC TO NEW WORK</t>
  </si>
  <si>
    <t>ON INTERNAL FLOATED PLASTER SURFACES</t>
  </si>
  <si>
    <t>One coat alkali resistant primer and three coats superior quality acrylic emulsion paint for interior</t>
  </si>
  <si>
    <t>Walls (LI)</t>
  </si>
  <si>
    <t>ON FIBRE-CEMENT BOARD SURFACES</t>
  </si>
  <si>
    <t>One coat alkali resistant primer and three coats PVA emulsion paint for exterior use</t>
  </si>
  <si>
    <t>Ceilings and cornices, including priming metal cover strips and nailheads ("White" colour group) (LI)</t>
  </si>
  <si>
    <t>Fascias and barge boards not exceeding 300mm girth, including priming metal jointing strips (LI)</t>
  </si>
  <si>
    <t>ON PLASTERBOARD SURFACES</t>
  </si>
  <si>
    <t>One coat alkali resistant primer and two coats PVAemulsion paint for interior use</t>
  </si>
  <si>
    <t>On Partitions</t>
  </si>
  <si>
    <t>ON METAL SURFACES</t>
  </si>
  <si>
    <t>One coat alkyd based zinc phosphate primer and two coats premium quality polyurethane enamel paint, on steel</t>
  </si>
  <si>
    <t>Gates, grilles, burglar screens, balustrades, etc (both sides measured over the full flat area) (LI)</t>
  </si>
  <si>
    <t>Steel windows with glazing and burglar bars (measured on flat over both sides). (LI)</t>
  </si>
  <si>
    <t>Eaves gutters (LI)</t>
  </si>
  <si>
    <t>Rails, bars, pipes, etc not exceeding 300mm girth (LI)</t>
  </si>
  <si>
    <t>ON WOOD SURFACES</t>
  </si>
  <si>
    <t>One coat alkyd based primer and two coats premium quality polyurethane enamel paint, on steel</t>
  </si>
  <si>
    <t>Door frames (LI)</t>
  </si>
  <si>
    <t>Doors (LI)</t>
  </si>
  <si>
    <t>Skirtings, rails, etc not exceeding 300mm girth (LI)</t>
  </si>
  <si>
    <t>Three coats superior quality clear gloss varnish</t>
  </si>
  <si>
    <t>Two coats polyurethane varnish</t>
  </si>
  <si>
    <t>Bench (LI)</t>
  </si>
  <si>
    <t>BILL NO. 17</t>
  </si>
  <si>
    <t>PROVISIONAL SUMS</t>
  </si>
  <si>
    <t>NOTES:</t>
  </si>
  <si>
    <t>1.	Where special attendance includes the provision of hoisting facilities for a Sub-Contractor then the Contractor shall:-</t>
  </si>
  <si>
    <t xml:space="preserve">	*	Ensure that the capacities of his hoisting equipment are sufficient to deal with the masses and the quantities of the items to be hoisted,</t>
  </si>
  <si>
    <t xml:space="preserve">	*	Schedule the times of availability of the hoisting equipment for each Sub-Contractor,</t>
  </si>
  <si>
    <t xml:space="preserve">	*	Provide all necessary personnel to operate the hoisting equipment,</t>
  </si>
  <si>
    <t xml:space="preserve">	all to enable the Sub-Contractor to execute the hoisting or lowering of his material, etc. using the facilities provided by the Contractor</t>
  </si>
  <si>
    <t>2.	Under no circumstances may any Provisional Amount, etc. be extended at an amount lower than the amount given in this Bill</t>
  </si>
  <si>
    <t>The Contractor must read each description throughout this bills of quantities in conjunction with and in the context of the obligations, requirements and specifications stated in the descriptions, the Model Preambles for Trades (2008 Edition) and any supplementary Preambles to the Model Preambles forming part of these Bills of Quantities  No claim arising from brevity of description of items fully described in the said Model Preambles for Trades or Supplementary Preambles to Model Preambles will be granted  All provisional sums cover supply of material and equipment and installation. provisional sums are nett and do not include builder's discount (excluding settlement discount) and Value Added Tax but the Tenderer may allow under "Profit" items any profit he considers necessary</t>
  </si>
  <si>
    <t>Mechanical Engineering</t>
  </si>
  <si>
    <t>Profit</t>
  </si>
  <si>
    <t>Allow for general attendance</t>
  </si>
  <si>
    <t>Rack Storage</t>
  </si>
  <si>
    <t>Provide the amount of R 2 500,000.00 (Two Million, Five Hundred Thousand Rand) for rack storage</t>
  </si>
  <si>
    <t>Occupational Health and Safety Compliance</t>
  </si>
  <si>
    <t>Provide the amount of R 150,000.00 (One Hundred and Fifty Thousand Rand) for OHS Compliance</t>
  </si>
  <si>
    <t>CLO</t>
  </si>
  <si>
    <t>Provide the amount of R 100,000.00 (One Hundred Thousand Rand) for  CLO Salary</t>
  </si>
  <si>
    <t>Alterations</t>
  </si>
  <si>
    <t>Earthworks</t>
  </si>
  <si>
    <t>Structural Steelwork</t>
  </si>
  <si>
    <t>Concrete, Formwork and Reinforcement</t>
  </si>
  <si>
    <t>Masonry</t>
  </si>
  <si>
    <t>Roof Coverings</t>
  </si>
  <si>
    <t>Carpentry and Joinery</t>
  </si>
  <si>
    <t>Ceilings, Partitions and Access Flooring</t>
  </si>
  <si>
    <t>Floor Coverings, Wall Linings, Etc</t>
  </si>
  <si>
    <t>Ironmongery</t>
  </si>
  <si>
    <t>Metalwork</t>
  </si>
  <si>
    <t>Plastering</t>
  </si>
  <si>
    <t>Tiling</t>
  </si>
  <si>
    <t>Plumbing and Drainage</t>
  </si>
  <si>
    <t>Glazing</t>
  </si>
  <si>
    <t>Paintwork</t>
  </si>
  <si>
    <t>Sub Total</t>
  </si>
  <si>
    <t>External Works</t>
  </si>
  <si>
    <t>FINAL SUMMARY</t>
  </si>
  <si>
    <t>Total Carried Forward</t>
  </si>
  <si>
    <t>Total Brought Forward</t>
  </si>
  <si>
    <t>Total Carried to Summary</t>
  </si>
  <si>
    <t>Total F Brought Forward</t>
  </si>
  <si>
    <t>Total Carried to Sumamry</t>
  </si>
  <si>
    <t>Provide the amount of R 8330 000.00 (Eight Million. Three Hundred and Thirty Three Thousand Rand) for Mechanical Installation and Reticulation</t>
  </si>
  <si>
    <t>Preliminaries and General</t>
  </si>
  <si>
    <t>Building Works</t>
  </si>
  <si>
    <t>Electrical and Electronic Installation</t>
  </si>
  <si>
    <t>BILL PREAMBLES &amp; BILL OF QUANTITIES</t>
  </si>
  <si>
    <t>GENERAL NOTES</t>
  </si>
  <si>
    <t>This Bill of Quantities forms part of, and must be read in conjunction with the specification</t>
  </si>
  <si>
    <t>The quantities given in the Bill for cables, cable markers, earth wire laid with cablesand excavations can not be regarded as exact and are</t>
  </si>
  <si>
    <t>subject to measurement on site after completion of the service and adjustment will be made according to the unit rates given in the bill.</t>
  </si>
  <si>
    <t>In the event of discrepancies between the drawings, specifications and Bill of Quantities, the Department shall decide whether the work as</t>
  </si>
  <si>
    <t>executed shall be remeasured on site or whether re-measurement shall be effected from the working drawings only.</t>
  </si>
  <si>
    <t>NOTE:</t>
  </si>
  <si>
    <t>Checking of Cable Lengths</t>
  </si>
  <si>
    <t>Notwithstanding the fact that the lengths of cables as given in the Bill of Quantities have been measured from scaled drawing, the contractor</t>
  </si>
  <si>
    <t>shall check such lengths on site before ordering the cable as he / she will not be paid for excess cable after the completion of the service.</t>
  </si>
  <si>
    <t>Any allowance for off-cuts shall be made in the unit rate. The final measurements shall be based on the nett route length of the cables</t>
  </si>
  <si>
    <t>concerned.</t>
  </si>
  <si>
    <t>Checking of quantities for other materials</t>
  </si>
  <si>
    <t>Notwithstanding the fact that the quantities for light fittings, switches, socket outlets and isolators as given in the Bill of Quantities have been</t>
  </si>
  <si>
    <t>from drawings, the contractor shall check such lengths and quantities on site before ordering the cable as he/she will not be paid for excess</t>
  </si>
  <si>
    <t>quantities after the completion of the service. Any ambiguous or dubious wording or quantities must be cleared with the responsible Engineer</t>
  </si>
  <si>
    <t>before work is stated. Wrong interpretation of the specification and / or drawings and Bill of Quantities, resulting in alterations and/or additional</t>
  </si>
  <si>
    <t>costs, is solely the responsibility of the contractor.</t>
  </si>
  <si>
    <t>Where alternative prices for the switchgear of different manufacture are quoted the lowest  alternative price for switchgear as per the</t>
  </si>
  <si>
    <t>specification must be quoted against the relevant item in the Bill of Quantities. The remaining alternative prices must be furnished seperately.</t>
  </si>
  <si>
    <t>The unit prices quoted in the Bill of Quantities must include for such small installation materials as are required for the complete installation in</t>
  </si>
  <si>
    <t>accordance with the specification.</t>
  </si>
  <si>
    <t>All equipment, components and material shall be new, unused and best quality and shall comply with the relevant current specifications</t>
  </si>
  <si>
    <t>of the SABS, SANS and as stated in this document, wherever possible, be of South African manufacture.</t>
  </si>
  <si>
    <t>No alteration, erasure or addition is to be made in the text of the Bill of Quantities. Should any alteration, erasure or addition to be made, it will</t>
  </si>
  <si>
    <t>not be recognised but the original wording of the Bill of Quantities will be adhered to.</t>
  </si>
  <si>
    <t>The Engineer will check the completed Bill of Quantities and reserves the right to adjust any individual price and to rectify any descrepancy</t>
  </si>
  <si>
    <t>whilst the total tender price as quoted remains unaltered.</t>
  </si>
  <si>
    <t>Electrical materials associated with the building, for example conduit accessories and wiring accessories, will not be re-measurable and the</t>
  </si>
  <si>
    <t>tenderer must therefore allow for the supply of all necessary accessories of materials for the successful execution and completion of the</t>
  </si>
  <si>
    <t>installation.</t>
  </si>
  <si>
    <t>The unit rate for each item in the Bill of Quantities shall include for all materials, labour, profit, transport, etc., everything necessary for the</t>
  </si>
  <si>
    <t>execution and complete installation of the work in accordance with the description of the work.</t>
  </si>
  <si>
    <t>The Bills of Quantities shall not be used for ordering purposes. The contractor shall check the lengths of cables, light fittings quantities,</t>
  </si>
  <si>
    <t>switches, socket outlets and isolators on site before ordering any of these materials. Any allowance for off-cuts of cables shall be made in the</t>
  </si>
  <si>
    <t>unit rates.</t>
  </si>
  <si>
    <t>Samples of power skirting trunking, light fittings, switches, socket outlets and isolators shall be APPROVED by the Engineer before ordering</t>
  </si>
  <si>
    <t>any of these materials.</t>
  </si>
  <si>
    <t>The rates shall exclude Value-Added Tax (VAT) and the total carried over to the final summary.</t>
  </si>
  <si>
    <t>The contractor is required to label all distribution boards, supply and install all danger warning signs, label all switches, socket outlets and</t>
  </si>
  <si>
    <t>isolators etc. as per SANS requirements and all costs shall be deemed to have been provided for and included in the unit rate and</t>
  </si>
  <si>
    <t>sum amounts tendered for the items scheduled in the Bill of Quantities and separate additional payment will not be made.</t>
  </si>
  <si>
    <t>Black ink shall be used for pricing the document, any other prices marked in other colours or pencil shall not be considered for</t>
  </si>
  <si>
    <t>the total price of the bill.</t>
  </si>
  <si>
    <t>Description</t>
  </si>
  <si>
    <t>Unit</t>
  </si>
  <si>
    <t>Qty</t>
  </si>
  <si>
    <t>Rate</t>
  </si>
  <si>
    <t>Amount</t>
  </si>
  <si>
    <t>BILL 1: RETICULATION AND DISTRIBUTION BOARDS</t>
  </si>
  <si>
    <t>Distribution Boards</t>
  </si>
  <si>
    <t xml:space="preserve">Distribution boards complete with all MCBs, switchgear, accessories, sheet metal frames, sub-frames, busbars, terminals, wiring, conduit terminations, labelling, fixtures and fittings as specified, with all equipment fitted and equipped in factory all strictly as per schematic diagram. </t>
  </si>
  <si>
    <t>(Please note that the distribution boards` shop drawings should be submitted to the Engineer for approval prior to manufacture).</t>
  </si>
  <si>
    <t>DB-MW</t>
  </si>
  <si>
    <t>Supply</t>
  </si>
  <si>
    <t>No.</t>
  </si>
  <si>
    <t>Install</t>
  </si>
  <si>
    <t>DB-OW</t>
  </si>
  <si>
    <t>Low voltage cables</t>
  </si>
  <si>
    <t>600/1 000V PVC/PVC/SWA/PVC, ECC type multi-core copper cable installed in sleeves (sleeves measured elsewhere)</t>
  </si>
  <si>
    <t>150mm² 4 Core (from Workshop to Main Warehouse, DB-MW)</t>
  </si>
  <si>
    <t>35mm² 4 Core (from Workshop to Overflow Warehouse, DB-OW)</t>
  </si>
  <si>
    <t>Low voltage cable terminations (Glands &amp; Shrouds)</t>
  </si>
  <si>
    <t>Make off and terminate the LV cable, complete with glands and shrouds including connection of cable to equipment terminals</t>
  </si>
  <si>
    <t>150mm² 4 Core (No. 5)</t>
  </si>
  <si>
    <t>35mm² 4 Core (No. 3)</t>
  </si>
  <si>
    <t>Low voltage cable terminations (Lugs)</t>
  </si>
  <si>
    <t>150mm² x 10mm Hole Size</t>
  </si>
  <si>
    <t>35mm² x 8mm Hole Size</t>
  </si>
  <si>
    <t>Earthing Conductors</t>
  </si>
  <si>
    <t>Bare stranded copper earth conductor installed in sleeves (sleeves measured elsewhere)</t>
  </si>
  <si>
    <t>95mm²</t>
  </si>
  <si>
    <t>25mm²</t>
  </si>
  <si>
    <t>Earthing conductor terminations</t>
  </si>
  <si>
    <t>Make off and terminate earth conductor, including lugs and connections</t>
  </si>
  <si>
    <t>95mm² x 8mm Hole Size</t>
  </si>
  <si>
    <t>25mm² x 8mm Hole Size</t>
  </si>
  <si>
    <t>Carried forward to next page</t>
  </si>
  <si>
    <t>Brought forward from previous page</t>
  </si>
  <si>
    <t>Sleeves</t>
  </si>
  <si>
    <t>Kabelflex high density (or equal and approved) polyethylene (HDPE) sleeve with double wall construction, corrugated outer wall and smooth inner wall finish  inclusive of couplers, bends, etc</t>
  </si>
  <si>
    <t>110mm diameter</t>
  </si>
  <si>
    <t>70mm diameter</t>
  </si>
  <si>
    <t>Draw wires</t>
  </si>
  <si>
    <t>Draw wire drawn into sleeves and conduits including approximately 300mm slack in boxes, distribution board, etc.</t>
  </si>
  <si>
    <t>1.6mm² Galvanised  steel draw wire</t>
  </si>
  <si>
    <t>All excavations, back filling and compaction must be done manually using local labour</t>
  </si>
  <si>
    <t>Excavate for cable and sleeve trench including temporary support of sides, keeping excavations dry, backfilling and compacting to the Engineer's specification</t>
  </si>
  <si>
    <t>Pickable Soil</t>
  </si>
  <si>
    <t>For Soft Rock</t>
  </si>
  <si>
    <t>For Hard Rock</t>
  </si>
  <si>
    <t>Bedding under and filling around cables comprising sifted sand</t>
  </si>
  <si>
    <t>Cable Tape and Markers</t>
  </si>
  <si>
    <t>PVC warning marking tape</t>
  </si>
  <si>
    <t>Concrete route markers</t>
  </si>
  <si>
    <t>Testing and commissioning</t>
  </si>
  <si>
    <t>Testing and commissioning of the works covered within this bill.</t>
  </si>
  <si>
    <t>Documentation</t>
  </si>
  <si>
    <t xml:space="preserve">Provision of the As-built drawings for the works covered within this bill showing all cable routes, conduit routes, etc </t>
  </si>
  <si>
    <t xml:space="preserve">Provision of the Operation and Maintenance manuals for the works covered within this bill including conducting User's training  </t>
  </si>
  <si>
    <t>Provision of the Certificates of Compliance upon completion for the works covered within this bill.</t>
  </si>
  <si>
    <t>Guarantee</t>
  </si>
  <si>
    <t>12 month equipment and installation guarantee on the works covered within this bill.The guarantee period commences on the day of successful handing over of the building to the Client.</t>
  </si>
  <si>
    <t>BILL 2: MAIN WAREHOUSE - ELECTRICAL INSTALLATIONS</t>
  </si>
  <si>
    <t>PVC conduits</t>
  </si>
  <si>
    <t xml:space="preserve">PVC conduit including bending, short lengths, draw boxes, cutting,bands, jointing, couplings, saddles and accessories as per SABS 1065. Fixed to surface or laid in or flush mounted in brickwork, dry walls (partitions), concrete, roof space or ceiling void. The rate to allow for the conduit mounting brackets to suspend conduits from concrete slab as would be required in the ceiling void. </t>
  </si>
  <si>
    <t>20mm</t>
  </si>
  <si>
    <t>25mm</t>
  </si>
  <si>
    <t>Galvanised Steel Conduits</t>
  </si>
  <si>
    <t xml:space="preserve">Galvanised steel conduit including bending, short lengths, draw boxes, cutting,bands, jointing, couplings, saddles and accessories as per SABS 1065. Fixed to surface or laid in or flush mounted in brickwork, dry walls (partitions), concrete, roof space or ceiling void. The rate to allow for the conduit mounting brackets to suspend conduits from concrete slab as would be required in the ceiling void. </t>
  </si>
  <si>
    <t>PVC round boxes</t>
  </si>
  <si>
    <t>Surface or flush mounted 60mm deep PVC conduit round boxes with one, two, three or four way or back entry as required, including fixing to conduit with the necessary locknuts, adaptors, bushes, etc., installed in brickwork, on surface in ceiling void or cast in concrete inclusive of coverplates, where necessary.</t>
  </si>
  <si>
    <t>Galvanised round boxes</t>
  </si>
  <si>
    <t>Surface or flush mounted 60mm deep galvanised conduit round boxes with one, two, three or four way or back entry as required, including fixing to conduit with the necessary locknuts, adaptors, bushes, etc., installed in brickwork, on surface in ceiling void or cast in concrete inclusive of coverplates, where necessary.</t>
  </si>
  <si>
    <t>Galvanised boxes</t>
  </si>
  <si>
    <t>Surface or flush mounted galvanised boxes with one, two, three or four way or back entry as required, including fixing to conduit with the necessary locknuts, adaptors, bushes, etc., installed chased in brickwork, on surface in ceiling or cast in concrete, excluding coverplates.</t>
  </si>
  <si>
    <t>100 x 50 x 50mm</t>
  </si>
  <si>
    <t>100 x 100 x 50mm</t>
  </si>
  <si>
    <t>Power skirting</t>
  </si>
  <si>
    <t xml:space="preserve">Galvanised steel epoxy powder coated power skirting complete with separate straight cover plates </t>
  </si>
  <si>
    <t>2-Compartment 2-Cover</t>
  </si>
  <si>
    <t>Power skirting Accessories</t>
  </si>
  <si>
    <t>Galvanised steel epoxy powder coated power skirting accessories</t>
  </si>
  <si>
    <t>2-Compartment 2-Cover Elbows</t>
  </si>
  <si>
    <t>2-Compartment 2-Cover End Caps</t>
  </si>
  <si>
    <t>Power trunking</t>
  </si>
  <si>
    <t>Supply and install ceiling mounted single compartment galvanized steel trunking complete with covers, tees, bends, hangers, threaded rods, purlin clamps and all other accessories for a complete installation.</t>
  </si>
  <si>
    <t>P2000 wiring channel c/w all installation accessories</t>
  </si>
  <si>
    <t>P9000 wiring channel c/w all installation accessories</t>
  </si>
  <si>
    <t>Horizontal Tee Bends</t>
  </si>
  <si>
    <t>P2000 c/w all installation accessories</t>
  </si>
  <si>
    <t>P9000 c/w all installation accessories</t>
  </si>
  <si>
    <t>Horizontal Elbows</t>
  </si>
  <si>
    <t>Vertical Elbows</t>
  </si>
  <si>
    <t>PVC insulated conductors</t>
  </si>
  <si>
    <t>600/1000V PVC insulated conductors drawn into conduit or installed in wiring channel including conductor identification labels, terminating, etc.</t>
  </si>
  <si>
    <t xml:space="preserve">2.5 mm² </t>
  </si>
  <si>
    <t xml:space="preserve">4.0 mm² </t>
  </si>
  <si>
    <t xml:space="preserve">6.0 mm² </t>
  </si>
  <si>
    <t>Insulated earth conductors</t>
  </si>
  <si>
    <t>Earth conductors drawn into conduit or installed in wiring channel including conductor identification labels, terminating, etc.</t>
  </si>
  <si>
    <t>Bare copper earth conductors</t>
  </si>
  <si>
    <t>Socket outlets</t>
  </si>
  <si>
    <t>Socket outlet complete with all necessary chrome fixing screws, steel cover plates, labeling, cradles, including all holes, drilling, etc</t>
  </si>
  <si>
    <t>16A, 230V, 3-pin single switched socket outlet, 2-pin slimline switched socket outlet, flush wall mounted complying to SANS 164-1 &amp; SANS 164-2,</t>
  </si>
  <si>
    <t>16A, 230V, 3-pin dedicated single switched socket outlet with shaved earth pin, 2-pin slimline socket outlet, wall mounted complying to SANS 164-1 &amp; SANS 164-2.</t>
  </si>
  <si>
    <t>16A, 230V, 3-pin single switched socket outlet, 2-pin slimline switched socket outlet, powerskirting trunking mounted complying to SANS 164-1 &amp; SANS 164-2,</t>
  </si>
  <si>
    <t>16A, 230V, 3-pin dedicated single switched socket outlet with shaved earth pin, 2-pin slimline socket outlet, powerskirting trunking mounted complying to SANS 164-1 &amp; SANS 164-2.</t>
  </si>
  <si>
    <t>Isolators</t>
  </si>
  <si>
    <t>Isolator complete with box, cover plate and accessories.</t>
  </si>
  <si>
    <t>20A DP Single phase isolator, surface mounted IP65</t>
  </si>
  <si>
    <t>20A Double Pole Geyser isolator</t>
  </si>
  <si>
    <t>60A Double Pole Stove isolator</t>
  </si>
  <si>
    <t>Light switches</t>
  </si>
  <si>
    <t>Light switch complete with all necessary chrome fixing screws, steel cover plates, labeling, cradles, including all holes,drilling, etc inclusive of termination of circuit wiring onto switch terminals.</t>
  </si>
  <si>
    <t>20A, 230V, 1 Lever 2 Way</t>
  </si>
  <si>
    <t>Photocell</t>
  </si>
  <si>
    <t>Photocell installed in a suitably sized rectangular bulkhead luminaire housing with clear UV stabilised high impact acrylic lens and labelling as specified</t>
  </si>
  <si>
    <t xml:space="preserve">20A, 230V,  Photocell </t>
  </si>
  <si>
    <t>Occupancy Sensors</t>
  </si>
  <si>
    <t>Ceiling/concrete slab mounted occupancy sensors for lighting control</t>
  </si>
  <si>
    <r>
      <t>20A, 250V,  Passive 360</t>
    </r>
    <r>
      <rPr>
        <sz val="11"/>
        <rFont val="Calibri"/>
        <family val="2"/>
      </rPr>
      <t>⁰</t>
    </r>
    <r>
      <rPr>
        <sz val="11"/>
        <rFont val="Arial"/>
        <family val="2"/>
      </rPr>
      <t xml:space="preserve"> occupancy sensor </t>
    </r>
  </si>
  <si>
    <t>Light fittings</t>
  </si>
  <si>
    <t>SABS approved light fittings as per the specification, complete with lamps,machine or wood screws, bolts, installed and connected as specified. All fittings shall be similar or equal to (and subject to approval by the engineer) the light fittings specified in the schedule of light fittings.</t>
  </si>
  <si>
    <t>Please note that all ceiling mounted light fittings shall be delivered with 3m of 1,5mm² flexible cabtyre with a 5 amp 3 pin plug top fitted.</t>
  </si>
  <si>
    <t>Type A: 1 200mm long surface mounted open channel light fitting complete with 2x 23W, LED tubes, 2 150lumens per lamp, IP20 and electronic control gear.</t>
  </si>
  <si>
    <t>Type AE: 1 200mm long surface mounted open channel light fitting complete with 2x 23W, LED tubes, 2 150lumens per lamp, IP20, one hour emergency battery back-up and electronic control gear.</t>
  </si>
  <si>
    <t>Type B: 1 200mm long surface mounted watertight, steamproof and corrosion proof light fitting complete with 2x 23W, LED tubes, 2 150lumens per lamp, IP66 and electronic control gear.</t>
  </si>
  <si>
    <t>Type BE: 1 200mm long surface mounted watertight, steamproof and corrosion proof light fitting complete with 2x 23W, LED tubes, 2 150lumens per lamp, IP66, one hour emergency battery back-up and electronic control gear.</t>
  </si>
  <si>
    <t>Type C: Surface mounted bulkhead light fitting complete with die-cast LM6 aluminium powder coated housing, 4mm heat tampered safety front glass cover, 24W, LED lamp, 2 594 lumens, IP66, and electronic control gear.</t>
  </si>
  <si>
    <t>Type CE: Surface mounted bulkhead light fitting complete with die-cast LM6 aluminium powder coated housing, 4mm heat tampered safety front glass cover, 24W, LED lamp, 2 594 lumens, IP66, one hour emergency battery back-up and electronic control gear.</t>
  </si>
  <si>
    <t>Type D: Surface mounted functional floodlight fitting c/w die-cast LM6 aluminium powder coated housing, 4mm heat tampered safety front glass cover, 79W LED lamp, 14 247 lumens, IP66 and electronic control gear.</t>
  </si>
  <si>
    <t>Type H: High bay light fitting complete with 200W, LED lamp, 32 492lumens, IP67, 2m x 0.75mm² 3Core Flex Cable, 5A Unswitched Socket Outlet, Plug Top and electronic control gear.</t>
  </si>
  <si>
    <t>Type HE: High bay light fitting complete with 200W, LED lamp, 32 492lumens, IP67, 2m x 0.75mm² 3Core Flex Cable, 5A Unswitched Socket Outlet, Plug Top, one hour emergency battery back-up and electronic control gear.</t>
  </si>
  <si>
    <t>Earthing and lightning protection system installations</t>
  </si>
  <si>
    <t>Allowance should be made for the following electrical equipment.</t>
  </si>
  <si>
    <r>
      <t>70mm</t>
    </r>
    <r>
      <rPr>
        <sz val="11"/>
        <rFont val="Calibri"/>
        <family val="2"/>
      </rPr>
      <t>²</t>
    </r>
    <r>
      <rPr>
        <sz val="11"/>
        <rFont val="Arial"/>
        <family val="2"/>
      </rPr>
      <t xml:space="preserve"> PVC stranded copper conductor 600V/1000V grade drawn in conduit-down conductors shall be bonded to steel roof with M6 20mm long brass bolts, nuts and washers. Copper conductor shall be equiped with hexagon criped lig for bonding/termination.</t>
    </r>
  </si>
  <si>
    <r>
      <t>70mm</t>
    </r>
    <r>
      <rPr>
        <sz val="11"/>
        <rFont val="Calibri"/>
        <family val="2"/>
      </rPr>
      <t>²</t>
    </r>
    <r>
      <rPr>
        <sz val="11"/>
        <rFont val="Arial"/>
        <family val="2"/>
      </rPr>
      <t xml:space="preserve"> bare stranded copper conductor laid in trench for the creation of ring earth electrode in trench, 800mm below ground.</t>
    </r>
  </si>
  <si>
    <t>8mm diameter solid aluminium round conductor surface mounted on aluminium guides</t>
  </si>
  <si>
    <t>Joint between dissimilar materials to be done by crimping lugs on the two types of materials and bond the lugs with M6 20mm long brass bolts, nuts and washers.</t>
  </si>
  <si>
    <t>Earth electrodes to be extensible copper clad steel rods 12mm diameter and 1500mm long driven into the ground to a depth of not less than 600mm below finished ground level.</t>
  </si>
  <si>
    <t>Bonding between stranded copper conductors and earth electrodes to be done by CAD weld method. Bonding to steel reinforcing to be done with a U clamp, the copper conductor to be equipped with a lug.</t>
  </si>
  <si>
    <t>Test points to be created between down conductors and earth electrode conductors equipped with lugs and bonded with M6 20mm long brass bolts, nuts and washers.</t>
  </si>
  <si>
    <t>Site survey to be done prior to the installation and the soil resistivity shall be measured, the prevailing site conditions checked and a proposal submitted to the Engineer regarding the type of earthing.</t>
  </si>
  <si>
    <t>Draw boxes, conduits equipped with draw wire placed in position for casting into concrete or screed, for building in or chased into concrete or brickwork and for surface mounted in ceiling voids including bending, threading, jointng, short lengths, draw boxes, couplings, bends, tees and saddles, etc. as specified.</t>
  </si>
  <si>
    <t>Conduct soil resistivity tests and submit results</t>
  </si>
  <si>
    <t>32mm diameter PVC conduit built into brickwork/ installed in ground</t>
  </si>
  <si>
    <t>70mm² PVC insulated copper down conductor</t>
  </si>
  <si>
    <t xml:space="preserve">70mm² bare stranded copper conductor installed in ground </t>
  </si>
  <si>
    <t>Test points between down conductor and earth electrode conductor installed complete with lugs, bolts, nuts and washers as specifed.</t>
  </si>
  <si>
    <t>Bonding of down conductors to roof sheetings installed complete with lugs, bolts, nuts and washers as specifed.</t>
  </si>
  <si>
    <t>Bonding of earth electrode conductors to earth electrodes installed complete with CAD weld, lugs, bolts, nuts and washers as specifed.</t>
  </si>
  <si>
    <t>12mm diameter 1500mm long extensible earth electrode complete installed 600mm below finished ground level</t>
  </si>
  <si>
    <t>25mm x 3mm copper tape</t>
  </si>
  <si>
    <r>
      <t>8mm</t>
    </r>
    <r>
      <rPr>
        <sz val="11"/>
        <rFont val="Calibri"/>
        <family val="2"/>
      </rPr>
      <t>²</t>
    </r>
    <r>
      <rPr>
        <sz val="11"/>
        <rFont val="Arial"/>
        <family val="2"/>
      </rPr>
      <t xml:space="preserve"> solid aluminium conductor</t>
    </r>
  </si>
  <si>
    <t>Air discharge copper conductor</t>
  </si>
  <si>
    <t>Connection/test terminal on column inclusive of termination materials</t>
  </si>
  <si>
    <t>Allow for any other cost you may deem necessary to complete the installation of the lightning protection system.</t>
  </si>
  <si>
    <t>Issue earth resistance test certificate</t>
  </si>
  <si>
    <t>Sum</t>
  </si>
  <si>
    <t>BILL 3: OVERFLOW WAREHOUSE - ELECTRICAL INSTALLATIONS</t>
  </si>
  <si>
    <t>BILL 4: WORKSHOP OFFICES - ELECTRICAL INSTALLATIONS</t>
  </si>
  <si>
    <t>BILL 5: STANDBY GENERATOR SYSTEM</t>
  </si>
  <si>
    <t>Supply and install a new 110 kVA, 380V, 50Hz weatherproof standby generator c/w aucostic canopy and Automatic Mains Failure Panel (AMF).</t>
  </si>
  <si>
    <t>Reserve fuel tank</t>
  </si>
  <si>
    <t>Supply and install a new 1 000 litre reserve fuel tank complete with a manual pump and 10m hose pipe.</t>
  </si>
  <si>
    <t>Testing and commissioning of the generator covered within the contract</t>
  </si>
  <si>
    <t>Provision of the As-built drawings for the generator covered within the contract.</t>
  </si>
  <si>
    <t xml:space="preserve">Provision of the Operation and Maintenance manuals for the generator covered within the contract including conducting User's training  </t>
  </si>
  <si>
    <t>Provision of the Certificates of Compliance upon completion for the generator  covered within the contract</t>
  </si>
  <si>
    <t>12 month equipment and installation guarantee on the generator covered within the contract.The guarantee period commences on the day of successful handing over of the building to the Client.</t>
  </si>
  <si>
    <t>BILL 6: UNINTERRUPTIBLE POWER SUPPLY SYSTEM (UPS)</t>
  </si>
  <si>
    <t>Supply and install a new 20 kVA, 380V, 50Hz uninterruptible power supply system (UPS) complete 15minutes back-up time.</t>
  </si>
  <si>
    <t>ITEM</t>
  </si>
  <si>
    <t>DESCRIPTION</t>
  </si>
  <si>
    <t>UNIT</t>
  </si>
  <si>
    <t>QTY</t>
  </si>
  <si>
    <t>RATE</t>
  </si>
  <si>
    <t>TOTAL</t>
  </si>
  <si>
    <t xml:space="preserve">BILL No. 7: 10G FIBRE OPTIC BACKBONE NETWORK </t>
  </si>
  <si>
    <t xml:space="preserve"> </t>
  </si>
  <si>
    <t>The complete installation must comply with the electrical installation specifications.  Therefore Tenders are advised to study the specifications and drawings before pricing the Bill.</t>
  </si>
  <si>
    <t xml:space="preserve">Installation of a10G fibre optic network to provide the backbone for CCTV, Data and IP Telephony Systems. The 2 x Core switches come with 10G Connections for Stacking, Uplink to Servers and Network Storage Systems. Multiple VLANS are to be deployed. Spanning Tree Protocol (Per VLAN) must be configured to ensure a loop-free network. Root Bridge Functionality must be shared between the two Layer three core switches and load balanced based on VLANS. The network must be segmented using VLANS. The Layer 3 switches will provide any inter VLAN routing if required. All user ports must be configured as Access Ports with Port Security enabled. Only one fixed Mac address must be allowed per access port. Logs &amp; alerts to be generated for any security violation. All unused access ports must be shut down. Switches must be configured to mitigate against all known kinds of network &amp; TCP/IP suite attacks. Bandwidth optimization through the use and configuration of IGMP (Querier / Snooper) on all the switches. All switches are 1U, 19" and  PoE -  IEEE 802.3af / 802.3at, switch  </t>
  </si>
  <si>
    <t xml:space="preserve">Multimode fibre,  4 core, OM4  </t>
  </si>
  <si>
    <t xml:space="preserve">m </t>
  </si>
  <si>
    <t xml:space="preserve">XFP, SFP+ Modules, 10G Transceivers </t>
  </si>
  <si>
    <t>24U Rack Mount, Fibre Optic Sliding Patch Panel / splice box</t>
  </si>
  <si>
    <t>Multimode Duplex OM4 Fiber Optic Patch Cable (50/125) - 1m - LC to</t>
  </si>
  <si>
    <t xml:space="preserve">Fibre splicing  </t>
  </si>
  <si>
    <r>
      <t>Stackable, Managed, Multilayer Switch. 12</t>
    </r>
    <r>
      <rPr>
        <b/>
        <sz val="11"/>
        <color indexed="10"/>
        <rFont val="Arial"/>
        <family val="2"/>
      </rPr>
      <t xml:space="preserve"> </t>
    </r>
    <r>
      <rPr>
        <sz val="11"/>
        <rFont val="Arial"/>
        <family val="2"/>
      </rPr>
      <t>x 10GBASE-X SFP+ ports,  4 x 10GBASE-T Copper Ethernet connections. Dual redundant, modular power supplies and fans • MACsec hardware-based encryption • Switch-to-switch hardware encryption •  IPv4 &amp; IPv6, multicast routing, advanced quality of service (QoS), and security features in hardware •  Spanning Tree Protocols: 802.1d/w/s (RSTP, MSTP and Rapid PVST+; IGMP Snooping: v1/v2/v3; PIM; VLANs - Port-based; Port Security; SSL/HTTP; SSH/Secure Shell ; RADIUS/ TACACS+ Client; - rack-mountable,PoE - IEEE 802.3af.</t>
    </r>
  </si>
  <si>
    <t>Managed switch, Layer 2 GigE - 48 x 10/100/1000 + 4 x 10 Gigabit SFP+;Dual redundant, modular power supplies and fans • MACsec hardware-based encryption • Switch-to-switch hardware encryption •   IPv4 &amp; IPv6, multicast routing, advanced quality of service (QoS), and security features in hardware •  Spanning Tree Protocols: 802.1d/w/s (RSTP, MSTP and Rapid PVST+; IGMP Snooping: v1/v2/v3; PIM; VLANs - Port-based; Port Security; SSL/HTTP; SSH/Secure Shell ; RADIUS/ TACACS+ Client;  - rack-mountable, PoE - IEEE 802.3af.</t>
  </si>
  <si>
    <t>Managed switch, Layer 2 GigE - 48 x 10/100/1000 + 2 x 10 Gigabit SFP+,Dual redundant, modular power supplies and fans • MACsec hardware-based encryption • Switch-to-switch hardware encryption •   IPv4 &amp; IPv6, multicast routing, advanced quality of service (QoS), and security features in hardware •  Spanning Tree Protocols: 802.1d/w/s (RSTP, MSTP and Rapid PVST+; IGMP Snooping: v1/v2/v3; PIM; VLANs - Port-based; Port Security; SSL/HTTP; SSH/Secure Shell ; RADIUS/ TACACS+ Client;  - rack-mountable, PoE - IEEE 802.3af; [1NO installed plus 0NO spare]</t>
  </si>
  <si>
    <t>43U 19inch cabinet, integrated rack, incl cooling fans, rack shelves, rack rails. Rack must also come with a 230V, 16A, 3pin round (X 10 socket) outlets adapter, white in colour, suitable for mounting on the 19" rack</t>
  </si>
  <si>
    <t xml:space="preserve">3kVA 3phase UPS system with 30 minutes autonomy:  </t>
  </si>
  <si>
    <t xml:space="preserve">800VA inline, rack mount, UPS system with 30 minutes autonomy:  </t>
  </si>
  <si>
    <t>Testing and Commissioning</t>
  </si>
  <si>
    <t>Testing, Commissioning of Installation and supply of OTDR results</t>
  </si>
  <si>
    <t>Manuals, Documentation, AS Builts</t>
  </si>
  <si>
    <t xml:space="preserve">BILL No. 8 - CCTV SURVEILLANCE AND DIGITAL RECORDING SYSTEM    </t>
  </si>
  <si>
    <t>32-Channel DVR</t>
  </si>
  <si>
    <t>Record from and manage up to 60 cameras with the M series 60-channel 8K NVR (No HDD). This NVR supports IP cameras up to 32MP equiped with fifteen SATA ports that each support an HDD up to 14TB for a maximum capacity of 112TB (HDDs available seperately). H.265+, H.265.</t>
  </si>
  <si>
    <t>HARD-DRIVE</t>
  </si>
  <si>
    <t>14 Terrabyte hard-drive with two months storage</t>
  </si>
  <si>
    <t>POE</t>
  </si>
  <si>
    <t>24 port Gigabit Smart PoE switch</t>
  </si>
  <si>
    <t>CAT6 UTP</t>
  </si>
  <si>
    <t>C64PB: CAT6 UTP, 4pair Cable</t>
  </si>
  <si>
    <t>RJ45 Boots</t>
  </si>
  <si>
    <t>Brush Panel</t>
  </si>
  <si>
    <t>19-inch rack mount brush panel BRUSHPANEL-1U</t>
  </si>
  <si>
    <t>Flylead</t>
  </si>
  <si>
    <t>UltraLAN 1m CAT6 Flylead - Blue</t>
  </si>
  <si>
    <t>Patch Panel</t>
  </si>
  <si>
    <t>48-port RJ45 Patch Panel 2U PP-1U48P</t>
  </si>
  <si>
    <t>Rackmount UPS</t>
  </si>
  <si>
    <t>RCT 3000VA/2400W online rackmount UPS 3000-WPRU</t>
  </si>
  <si>
    <t>Junction Box for Cameras</t>
  </si>
  <si>
    <t>Indoor and outdoor junction boxes, load capacity 4.5kg weatherproof</t>
  </si>
  <si>
    <t>2MP Varifocal Bullet Network Cameras</t>
  </si>
  <si>
    <t>2MP 2.8-12mm AcuSense Motorised varifocal bullet network cameras (2.8-12mm)</t>
  </si>
  <si>
    <t>2MP Varifocal Dome Cameras</t>
  </si>
  <si>
    <t>AcuSense 2MP 2.8-12mm motorised varifocal dome network cameras powered by DarkFighter Audio, Environment noise, filtering Yes, Audio sampling rate 8kHz/16kHz/32kHz/44.1kHz/48kHz</t>
  </si>
  <si>
    <t>ANPR Motorised Verifocal Bullet Camera</t>
  </si>
  <si>
    <t>4MP 2.8-12mm DeepinView ANPR Motorised varifocal bullet cameras powered by Darkfighter at security guard house, license plate recognition rate.</t>
  </si>
  <si>
    <t>Testing and Commissioning of Installation</t>
  </si>
  <si>
    <t>Training of Personnel</t>
  </si>
  <si>
    <t xml:space="preserve">BILL No. 9: DATA NETWORK: WIRELESS AND WIRED  </t>
  </si>
  <si>
    <t xml:space="preserve">Installation of wired data points and wireless access points as specified and as indicated on drawings. Separate VLANS for wired data and wireless data must be configured  The system runs on the 10G Fibre LAN </t>
  </si>
  <si>
    <t>CAT6a UTP Cable  (Colour: Grey)</t>
  </si>
  <si>
    <t xml:space="preserve">CAT 6a UTP Fly Leads, 2m (Grey) </t>
  </si>
  <si>
    <t>105 Wired data points &amp; 40 points  for WAP, as specified and as indicated on drawings. (Inclusive of boxes, RJ45 faceplates &amp; Cat 6  termination)</t>
  </si>
  <si>
    <t>Indoor Wireless Access Point Device. Features: 802.11ac  MU‑MIMO technology, 802.11i,  WPA2, WPA,  802.1X , AES, PoE</t>
  </si>
  <si>
    <t>Wireless LAN Controller with  50 AP License. Wireless intrusion prevention system (IPS) capabilities, RF management, QoS, and Layer 3 fast secure roaming. 2 x 10 GigE support, PoE</t>
  </si>
  <si>
    <t xml:space="preserve">Authentication Server, hardware, operational software &amp; server licence </t>
  </si>
  <si>
    <t xml:space="preserve"> BILL No. 10: IP TELEPHONE SYSTEM</t>
  </si>
  <si>
    <t xml:space="preserve">Installation of an Open Source VoIP Server System. The system must have a built in, non-proprietary codec which provides good sound quality and low bandwidth usage. The IP-PBX must have a Gateway Feature to support Telkom lines. In the event of the IP-PBX going off or faulty, the Telkom lines must automatically be switched and extended to the Principal or vice-Principal and reception phones. When the IP-PBX is back up, normalisation must also be automatic. All the phones must support the non-proprietary Session Initiation Protocol (SIP), call manager. The Telephones are to be configured in their own VLAN or Voice VLAN. The system runs on the 10G ICT Fibre LAN </t>
  </si>
  <si>
    <t xml:space="preserve">Modular Voice over IP Gateway - VoIP phone adapter. Authentication Method -  RADIUS, TACACS+ , GiE, DHCP, DNS, HSRP, CLI, HTTP, SNMP 3, TFTP, Telnet. Voip Protocols - H.323 v4, MGCP, RTP, SCCP, SIP, SRTP. Voice Codecs - G.711, G.729a, T.38. IP Telephony features - automatic fax/modem detection and pass-through, call hold, call transfer, call waiting, caller ID. Rack Mount, 1U. The system must be able to support at least 4 Telkom lines, IP Trunk Ports and up to 20 extensions.  </t>
  </si>
  <si>
    <t>CAT6a UTP Cable ( (Colour: Green)</t>
  </si>
  <si>
    <t>SIP Compartible VoIP Telephone handsets.</t>
  </si>
  <si>
    <t>Telephone Console</t>
  </si>
  <si>
    <t>Telephone Management System</t>
  </si>
  <si>
    <t>Main Telephone DB</t>
  </si>
  <si>
    <t>Outdoor Telephone Supporting Structure</t>
  </si>
  <si>
    <t>Line Lightning Arresters and Earthing</t>
  </si>
  <si>
    <t>Telephone data points on power skirting or wall mounted as specified and as indicated on drawings.(Inclusive of boxes, RJ45 faceplates, Cat 6 cable termination)</t>
  </si>
  <si>
    <t>BILL No. 11: INTRUDER ALARM SYSTEM</t>
  </si>
  <si>
    <r>
      <t xml:space="preserve">Installation of an alarm system with localised distinct alarm areas. The plant rooms, sports facility and guard house are to be configured as a single alarm system, with the keypad installed in the Guard house. Indication panels are to be installed in the Admin &amp; Guard house. Alarms must only be able to be reset either locally or from the Master Control in the admin block. The Guard house should be able to arm any area / section left unarmed but </t>
    </r>
    <r>
      <rPr>
        <u/>
        <sz val="11"/>
        <rFont val="Arial"/>
        <family val="2"/>
      </rPr>
      <t>should not</t>
    </r>
    <r>
      <rPr>
        <sz val="11"/>
        <rFont val="Arial"/>
        <family val="2"/>
      </rPr>
      <t xml:space="preserve"> be able to reset any remote alarms other than its own local alarm. The system will run on its own dedicated backbone   </t>
    </r>
  </si>
  <si>
    <t>Master Alarm Controller unit</t>
  </si>
  <si>
    <t>Alarm LED Zone indicator  /  Mimic Panel</t>
  </si>
  <si>
    <t>Full Message hardwired LCD Keyboard</t>
  </si>
  <si>
    <t>8 - Zone, hardwired Expander Module</t>
  </si>
  <si>
    <t>PIR Motion Detector - Internal</t>
  </si>
  <si>
    <t>PIR Motion Detector - External</t>
  </si>
  <si>
    <t>Arming Device / 2 or 4 Wireless Button Key</t>
  </si>
  <si>
    <t>Wired Panic Button</t>
  </si>
  <si>
    <t>Outdoor 15W, Electric Siren, 12VDC, Loud Sounder</t>
  </si>
  <si>
    <t>Communication network module. [GSM / GPRS module, TCP/IP module, Serial interface). To link with external security company or SAPS</t>
  </si>
  <si>
    <t>Alarm Indicator Light (Exterior, IP66 and mounting accesorries)</t>
  </si>
  <si>
    <t>Powerpack, 3.2Amp with Battery Space</t>
  </si>
  <si>
    <t>Battery, 7ah 12V</t>
  </si>
  <si>
    <t>Battery, 18AH 12V</t>
  </si>
  <si>
    <t>4 pair, twisted, screened, 22swg, alarm cable</t>
  </si>
  <si>
    <t>Glue, 50ml Cable Adhesive</t>
  </si>
  <si>
    <t>Intruder Alarm Terminal Box. Lockable, Flush mount box with knockouts 300 x 400 x 140mm</t>
  </si>
  <si>
    <t>BILL No. 12: ACCESS CONTROL</t>
  </si>
  <si>
    <t>Access Controller</t>
  </si>
  <si>
    <t>Door Access Controller</t>
  </si>
  <si>
    <t>Gate Access Controller</t>
  </si>
  <si>
    <t>Roller Shatter Door Access Controller</t>
  </si>
  <si>
    <t>Door Closer</t>
  </si>
  <si>
    <t>Magnetic Lock supports static linear thrust of 600kg</t>
  </si>
  <si>
    <t>Magnetic Lock Bracket</t>
  </si>
  <si>
    <t>No Touch Exit flush push button complete with back box</t>
  </si>
  <si>
    <t>GREEN EMERGENCY</t>
  </si>
  <si>
    <t>Break glass green resettable with clear cover, single contact</t>
  </si>
  <si>
    <t>12V PSU</t>
  </si>
  <si>
    <t>Battery back-up power supply 12V, 3.2Amp with Securi Prod 7.2Amp Battery</t>
  </si>
  <si>
    <t>BATTERY</t>
  </si>
  <si>
    <t>IDS 12V, 8A Gel SLA Battery</t>
  </si>
  <si>
    <t>6 Pair Cable</t>
  </si>
  <si>
    <t>42U Cabinet</t>
  </si>
  <si>
    <t>600mm x 1 000mm Glass Floor Server Cabinet AP6042.GLA.B with lightning protection system, 8 way individually switched, server cabinet fan 220V with finger.</t>
  </si>
  <si>
    <t>HDMI</t>
  </si>
  <si>
    <t>8K Ultra High Speed HDMI Cable - 6m</t>
  </si>
  <si>
    <t>WORK STATION</t>
  </si>
  <si>
    <t>High-End Workstation, CCTV cameras and access control</t>
  </si>
  <si>
    <t>LCD Touch Screen Face Recognition</t>
  </si>
  <si>
    <t>4.3'' LCD touch screen face recognition terminal, surface mounted.</t>
  </si>
  <si>
    <t>Video Intercom</t>
  </si>
  <si>
    <t>Video intercom kit with SD card and 4 port switch</t>
  </si>
  <si>
    <t>POE 4CH</t>
  </si>
  <si>
    <t>4-port Gigabit unmanaged PoE switch DS-3E0505P-E at security gate house</t>
  </si>
  <si>
    <t>Outdoor Wireless</t>
  </si>
  <si>
    <t>5Ghz 867Mbps 5km Outdoor wireless CPE at security gate house</t>
  </si>
  <si>
    <t>43'' Monitor</t>
  </si>
  <si>
    <t>43" FHD LED Monitor</t>
  </si>
  <si>
    <t>Allow for any other items necessary to successfully complete the installation</t>
  </si>
  <si>
    <t> </t>
  </si>
  <si>
    <t>Testing, commissioning and handover of Access Control System</t>
  </si>
  <si>
    <t>Instruction manuals</t>
  </si>
  <si>
    <t xml:space="preserve">Set of 'as built' drawings </t>
  </si>
  <si>
    <t>Page No.</t>
  </si>
  <si>
    <t>SUMMARY</t>
  </si>
  <si>
    <t>13.1</t>
  </si>
  <si>
    <t>BILL No 1: RETICULATION AND DISTRIBUTION BOARDS</t>
  </si>
  <si>
    <t>13.2</t>
  </si>
  <si>
    <t>BILL No 2: MAIN WAREHOUSE - ELECTRICAL INSTALLATIONS</t>
  </si>
  <si>
    <t>13.3</t>
  </si>
  <si>
    <t>BILL No 3: OVERFLOW WAREHOUSE - ELECTRICAL INSTALLATIONS</t>
  </si>
  <si>
    <t>13.4</t>
  </si>
  <si>
    <t>BILL No 4: WORKSHOP OFFICES - ELECTRICAL INSTALLATIONS</t>
  </si>
  <si>
    <t>13.5</t>
  </si>
  <si>
    <t>BILL No 5: STANDBY GENERATOR INSTALLATION</t>
  </si>
  <si>
    <t>13.6</t>
  </si>
  <si>
    <t>BILL No 6: UNINTERRUPTIBLE POWER SUPPLY SYSTEM (UPS) INSTALLATION</t>
  </si>
  <si>
    <t>13.7</t>
  </si>
  <si>
    <t>BILL No 7 - 10G FIBRE OPTIC BACKBONE NETWORK</t>
  </si>
  <si>
    <t>13.8</t>
  </si>
  <si>
    <t>BILL No 8 - CCTV SURVEILLANCE SYSTEM</t>
  </si>
  <si>
    <t>13.9</t>
  </si>
  <si>
    <t>BILL No 9 - DATA NETWORK</t>
  </si>
  <si>
    <t>13.10</t>
  </si>
  <si>
    <t>BILL No 10 - IP TELEPHONE SYSTEM</t>
  </si>
  <si>
    <t>13.11</t>
  </si>
  <si>
    <t>BILL No 11 - INTRUDER ALARM SYSTEM</t>
  </si>
  <si>
    <t>13.12</t>
  </si>
  <si>
    <t>BILL No 12 - ACCESS CONTROL SYSTEM</t>
  </si>
  <si>
    <t>VERY IMPORTANT NOTES:</t>
  </si>
  <si>
    <t>1. THE COMPANY TO CARRY OUT THE ICT INFRASTRUCTURE WORK MUST BE SITA REGISTERED. Submit accreditation docs.</t>
  </si>
  <si>
    <t>2. THE COMPANY THAT WILL DO THE ICT INFRASTRUCTURE MUST BE KRONE CERTIFIED or SIMILAR APPROVED. Submit accreditation docs.</t>
  </si>
  <si>
    <t>3. THE INDIVIDUALS WHO WILL DO THE ICT INFRASTRUCTURE INSTALLATION MUST BE KRONE CERTIFIED or SIMILAR APPROVED. Submit accreditation documents.</t>
  </si>
  <si>
    <t>TOTAL CARRIED OVER TO FINAL SUMMARY PART A: BUILDING WORKS (EXCLUDING VAT)</t>
  </si>
  <si>
    <t>NOTE: ALL RATES AND PRICES EXCLUDE 15% VAT, P`s &amp; G`s and CONTINGENCIES</t>
  </si>
  <si>
    <t>VAT and P`s &amp; G`s WILL BE ADDED IN THE FINAL SUM CARRIED TO TENDER FORM</t>
  </si>
  <si>
    <t>Contractor's Name</t>
  </si>
  <si>
    <t>Electrical Contractor’s Registration Number at the Electrical Contracting Board of South Africa</t>
  </si>
  <si>
    <t xml:space="preserve">Registration No.: </t>
  </si>
  <si>
    <t>Name of Registered Person / Firm at ECB</t>
  </si>
  <si>
    <t>NB:  Only contractors whose ECB Registration is for Three Phase installations will be considered.</t>
  </si>
  <si>
    <r>
      <t xml:space="preserve">CONTRACTOR TO SUBMIT ACCREDITATION DOCUMENTS OF THE </t>
    </r>
    <r>
      <rPr>
        <b/>
        <sz val="12"/>
        <color rgb="FFFF0000"/>
        <rFont val="Arial"/>
        <family val="2"/>
      </rPr>
      <t>ELECTRICAL CONTRACTOR OF CIDB GRADING OF 6EB</t>
    </r>
    <r>
      <rPr>
        <b/>
        <sz val="12"/>
        <color rgb="FF00B050"/>
        <rFont val="Arial"/>
        <family val="2"/>
      </rPr>
      <t xml:space="preserve"> ON SUBMITTING THIS TENDER DOCUMENT and THE ELECTRICAL CONTRACTOR SHOULD BE ON SITE </t>
    </r>
    <r>
      <rPr>
        <b/>
        <sz val="12"/>
        <color rgb="FFFF0000"/>
        <rFont val="Arial"/>
        <family val="2"/>
      </rPr>
      <t>WITHING FOURTEEN DAYS</t>
    </r>
    <r>
      <rPr>
        <b/>
        <sz val="12"/>
        <color rgb="FF00B050"/>
        <rFont val="Arial"/>
        <family val="2"/>
      </rPr>
      <t xml:space="preserve"> OF SITE ESTABLISHING.</t>
    </r>
  </si>
  <si>
    <t>Signature of person authorised to sign the tender: ….....................................................................................................................................</t>
  </si>
  <si>
    <t xml:space="preserve">PART </t>
  </si>
  <si>
    <t>BULK EARTHWORKS</t>
  </si>
  <si>
    <t>PART -A SITE CLEARING</t>
  </si>
  <si>
    <t>Clear and grub</t>
  </si>
  <si>
    <t>Clear and Grub Grass and shrubs from within the Defined Development  Area, spoil all cleared material to "Designated Holding Area". Rate to include Loading Out for others to remove to Spoil off site.</t>
  </si>
  <si>
    <t>Remove and grub all trees and tree stumps regardless of girth, and include in clearing in item above.</t>
  </si>
  <si>
    <t>ha</t>
  </si>
  <si>
    <t>Demolish structures including foundations, slab and stockpile, prior to removal of rubble.</t>
  </si>
  <si>
    <t>Demolish structures including manholes, slab and stockpile, prior to removal of rubble.</t>
  </si>
  <si>
    <t>Remove rubble from previous demolition including any foundations and slab to "Designaqted Holding Area". Rate to include Loading Out for othere to remove to Spoil off site.</t>
  </si>
  <si>
    <t>Topsoil striping in preperation for bulk excavations</t>
  </si>
  <si>
    <t>PART -B EARTHWORKS (ROADS, SUBGRADE)</t>
  </si>
  <si>
    <t xml:space="preserve">Bulk excavation </t>
  </si>
  <si>
    <t>Excavate in all materials and use for embankment or backfill or dispose,  as ordered.</t>
  </si>
  <si>
    <t>Excavate suitable material from other areas of cut in the works to pre-prepared areas of Fill to form Bulk Eatrhworks Platform areas. Compact in layers not exceeding 150mm to 93% mod AASHTO density.</t>
  </si>
  <si>
    <t>Excavate material from other areas of cut in the works.  Unsuitable material to temporary stock on "Designated Holding Area'.</t>
  </si>
  <si>
    <r>
      <t xml:space="preserve">Excavate material from </t>
    </r>
    <r>
      <rPr>
        <b/>
        <sz val="10"/>
        <color theme="1"/>
        <rFont val="Arial"/>
        <family val="2"/>
      </rPr>
      <t>Road Boxcut</t>
    </r>
    <r>
      <rPr>
        <sz val="10"/>
        <color theme="1"/>
        <rFont val="Arial"/>
        <family val="2"/>
      </rPr>
      <t xml:space="preserve"> to accommodate layerworks. Siutable material to pre-preparea areas of Fill.  Compact in layers not exceeding 150mm compacted to 93% mod AASHTO.</t>
    </r>
  </si>
  <si>
    <t>Import G5 Material from Commercial Sourse for FINAL 150mm layer of turning area, compact to 98% mod AASHTO density.</t>
  </si>
  <si>
    <t>Import G6 Material from Commercial Sourse for subgrade 150mm layer of turning area, compact to 95% mod AASHTO density,</t>
  </si>
  <si>
    <t>Extra Over items for:-</t>
  </si>
  <si>
    <t>1) Intermediate excavations within turning area</t>
  </si>
  <si>
    <t>2) Hard rock excavations.</t>
  </si>
  <si>
    <t>3) Boulder excavations Class 'A'</t>
  </si>
  <si>
    <t xml:space="preserve">Rate only </t>
  </si>
  <si>
    <t>Road-bed prereration and compaction of material to min depth of 150mm. Compacted to 93% mod AASHTO density</t>
  </si>
  <si>
    <t xml:space="preserve">(i) To turning area </t>
  </si>
  <si>
    <t xml:space="preserve"> m²</t>
  </si>
  <si>
    <t>(i) To Road way</t>
  </si>
  <si>
    <t xml:space="preserve">INFRASTRUCTURAL SERVICES </t>
  </si>
  <si>
    <t>PARTS C -PIPE TRENCHES</t>
  </si>
  <si>
    <t>Excavate in all materials for trenches, backfill, compact, and dispose of surplus material. (Min width 600mm min depth 700mm)</t>
  </si>
  <si>
    <t>Supply, lay, bed, and prove duct</t>
  </si>
  <si>
    <t>110mm dia Cableflex by Nextube (include trim of trench invert and draw wire to duct)</t>
  </si>
  <si>
    <t>Imported bedding material, where ordered.</t>
  </si>
  <si>
    <t>Cable markers</t>
  </si>
  <si>
    <t>(b) Kerb marks</t>
  </si>
  <si>
    <t xml:space="preserve">PART- D  FIRE WATER SUPPLY </t>
  </si>
  <si>
    <t>MEDUIM PRESSUE PIPELINES</t>
  </si>
  <si>
    <t>Supply, handle, lay, cut, joint and bed pipes on Class B bedding, disinfect and test:</t>
  </si>
  <si>
    <t>(a) uPVC pressure pipes with "Lyng" joints or similar approved (provisional)</t>
  </si>
  <si>
    <t xml:space="preserve"> (ii) 110 mm dia Class 16</t>
  </si>
  <si>
    <t>(b) uPVC pressure pipes fittings. Slow 'Z' lock Bends or similar approved.</t>
  </si>
  <si>
    <t>110mm ø 45 deg</t>
  </si>
  <si>
    <t>110mm ø 90 deg.</t>
  </si>
  <si>
    <t>CAST IRON PRESSURE FITTINGS</t>
  </si>
  <si>
    <t xml:space="preserve">Class-16 Cast Iron Fitings for use with uPVC Pipes. Supply, lay, joint, cut pipes to length where required and test </t>
  </si>
  <si>
    <t>End Caps</t>
  </si>
  <si>
    <t>110mm dia.</t>
  </si>
  <si>
    <t>Equal Tees</t>
  </si>
  <si>
    <t>45 deg 160mm dia.</t>
  </si>
  <si>
    <t>Un-Equal Tees</t>
  </si>
  <si>
    <t>160mm x 110mm dia.</t>
  </si>
  <si>
    <t>Reducers</t>
  </si>
  <si>
    <t>Hydrant Tee (include adaptors)</t>
  </si>
  <si>
    <t>160mm dia.</t>
  </si>
  <si>
    <t>Sluice Valves (Gate Valves)</t>
  </si>
  <si>
    <t>Supply, joint, cut pipes to length and test Airnworths or similar approved sluice valves to waterworks pattern, Class 16 clockwise closing, non rising spindle, with cap top, complying with SANS 0664 and fitted with  Resiliant  Seal Seats</t>
  </si>
  <si>
    <t>Extra-over 8.2.1 for the supplying, fixing, and bedding of valves</t>
  </si>
  <si>
    <t>(a) Gate Valves - 110mm dia.</t>
  </si>
  <si>
    <t>(b) Non-Return Valve complete as detailed on the drawing.   110mm</t>
  </si>
  <si>
    <t>(c) Hydrant valve, complete installation as shown on the drawings and to local council standards</t>
  </si>
  <si>
    <t>(d ) Fire Booster connection complete as detailed on the drawing</t>
  </si>
  <si>
    <t>(e) Non Return Valve and chamber complete as detailed on the drawings etc.</t>
  </si>
  <si>
    <t>Fire Hydrants</t>
  </si>
  <si>
    <t>Fire hydrants,  80mm pipe Cast Iron Pilar Type, Tamper Prood, to Local Council Specifications</t>
  </si>
  <si>
    <t>Valve Access Chambers</t>
  </si>
  <si>
    <t>200mm dia mPVC pipe Cast in 15 Mpa Concrete with Cast Iron Cover and Frame. Complete</t>
  </si>
  <si>
    <t>Anchor - Thrust Blocks and Pedestals</t>
  </si>
  <si>
    <t>M20 / 19 concrete for anchor blocks</t>
  </si>
  <si>
    <t>Special Wrapping in Corrosive Soils</t>
  </si>
  <si>
    <t>Denzo Tape or simolar approved</t>
  </si>
  <si>
    <t>Pressure testing of watermains to SANS 1200 L (Clause 7.3.3)</t>
  </si>
  <si>
    <t xml:space="preserve">Existing Water Main </t>
  </si>
  <si>
    <t>Connect to existing (up to 200mm dia.) watermains, excavate in all materials, backfill and compact, cut pipes to length, fit and test the connection.  Rate shall include all fittings.</t>
  </si>
  <si>
    <t xml:space="preserve">Prov.Sum </t>
  </si>
  <si>
    <t>Construct of Junction Box where the connection of the new watermains and existing mains tie</t>
  </si>
  <si>
    <t>Supply, Handle, Construct and fit the required pressure fittings for the installation and provision of Bulk Water meter.</t>
  </si>
  <si>
    <t>PART - E STORMWATER DRAINAGE</t>
  </si>
  <si>
    <t>SECTION : PIPE TRENCHES</t>
  </si>
  <si>
    <t>EXCAVATION</t>
  </si>
  <si>
    <t>a) Excavate in all materials for pipe trenches, backfill and compact, dispose of excess unsuitable material.</t>
  </si>
  <si>
    <t>Internal-Trenches for stormwater pipes up to 600mm dia. Depth of trench of but not exceeding:</t>
  </si>
  <si>
    <t>i) For excavation 0m - 1.0m deep</t>
  </si>
  <si>
    <t>ii) For excavation 1.0m - 1.5m deep</t>
  </si>
  <si>
    <t>iii) For excavation 1.5m - 2.0m deep</t>
  </si>
  <si>
    <t>iv) For excavation 2.0m - 2.5m deep</t>
  </si>
  <si>
    <t>Rate only</t>
  </si>
  <si>
    <t>b) Extra over for excavation in:</t>
  </si>
  <si>
    <t>i) Rock excavation, including removal of boulders</t>
  </si>
  <si>
    <t>ii) Trimming of trench bottoms by hand to specified levels</t>
  </si>
  <si>
    <t>BEDDING (Pipes)</t>
  </si>
  <si>
    <t>Provide for bedding from trench excavation</t>
  </si>
  <si>
    <t>a) Selected granular material</t>
  </si>
  <si>
    <r>
      <rPr>
        <sz val="11"/>
        <color theme="1"/>
        <rFont val="Calibri"/>
        <family val="2"/>
      </rPr>
      <t xml:space="preserve"> m</t>
    </r>
    <r>
      <rPr>
        <vertAlign val="superscript"/>
        <sz val="10"/>
        <color theme="1"/>
        <rFont val="Arial"/>
        <family val="2"/>
      </rPr>
      <t>3</t>
    </r>
  </si>
  <si>
    <t>(b) Selected Fill material</t>
  </si>
  <si>
    <t>Supply only of bedding by Importation</t>
  </si>
  <si>
    <t>From Commercial source - Material (13mm crushed stone) to Concrete Pipes only</t>
  </si>
  <si>
    <t>STORMWATER</t>
  </si>
  <si>
    <t>PIPEWORK</t>
  </si>
  <si>
    <t>Supply, handle, lay, Interlocking Concrete Pipe Culverts on Class' B' bedding (13.2mm Crushed Stone).</t>
  </si>
  <si>
    <t>i) 450mm dia class 100D</t>
  </si>
  <si>
    <t>Supply and  Install Manholes Catchpits and the like, Construct Composit Brick and Concrete Structures as detail on drawings. Complete.</t>
  </si>
  <si>
    <t xml:space="preserve">Catchpits (Kerb Inlets): </t>
  </si>
  <si>
    <t>i) 3.0m long for outgoing pipe up to 450mm dia</t>
  </si>
  <si>
    <t xml:space="preserve">Catchpits (Grid Inlets): </t>
  </si>
  <si>
    <t>i) Complete with steel grate (max depth 1.5m)</t>
  </si>
  <si>
    <t xml:space="preserve">Catchpits (600 x 600): </t>
  </si>
  <si>
    <t>i) Complete with 600 x 600 cast Iron Grate and frame (max depth 1,5m)</t>
  </si>
  <si>
    <t>PART - F ROADWORKS AND PAVING</t>
  </si>
  <si>
    <t>KERBING AND CHANNELLING</t>
  </si>
  <si>
    <t xml:space="preserve">Concrete kerbing </t>
  </si>
  <si>
    <r>
      <t>(a)</t>
    </r>
    <r>
      <rPr>
        <b/>
        <i/>
        <sz val="10"/>
        <color theme="1"/>
        <rFont val="Arial"/>
        <family val="2"/>
      </rPr>
      <t xml:space="preserve"> Internal Access Road </t>
    </r>
    <r>
      <rPr>
        <i/>
        <sz val="10"/>
        <color theme="1"/>
        <rFont val="Arial"/>
        <family val="2"/>
      </rPr>
      <t>- Semi-Mountable Pre Cast Kerb (SABS 927-1969 Fig 7) Laid in 40mm Mortar bed with 10 Mpa concrete haunching  (0.01m³/m) at joints and continuous on curves.</t>
    </r>
  </si>
  <si>
    <t xml:space="preserve"> (i) Straight and curved kerbing with radius &gt; 15m (1m long)</t>
  </si>
  <si>
    <t xml:space="preserve"> m</t>
  </si>
  <si>
    <t xml:space="preserve"> (ii) Curved kerbing of radius &lt; 15m (300mm long)</t>
  </si>
  <si>
    <t xml:space="preserve"> (iii) Curved kerbing of radius &lt; 5m  (150mm long)</t>
  </si>
  <si>
    <t xml:space="preserve"> (iv) Extra-over (i) for Dop Kerbs 1500mm long.</t>
  </si>
  <si>
    <r>
      <t xml:space="preserve">(b) </t>
    </r>
    <r>
      <rPr>
        <i/>
        <sz val="10"/>
        <color theme="1"/>
        <rFont val="Arial"/>
        <family val="2"/>
      </rPr>
      <t>ast-in-Situ Concrete Interface Beams ( including Reinf,).</t>
    </r>
  </si>
  <si>
    <t xml:space="preserve"> (i) Straight (Cast in alternate 3m lengths with 10mm joints with Steel continious)</t>
  </si>
  <si>
    <t>(i) Curves and straights</t>
  </si>
  <si>
    <t>PART - G  ROADWORKS AND PAVING</t>
  </si>
  <si>
    <t>PART G - SEGMENTED PAVING</t>
  </si>
  <si>
    <t>Construction of paving complete with 20mm sand bedding, cutting, sanding and rolling to lock up.</t>
  </si>
  <si>
    <r>
      <t>(a)</t>
    </r>
    <r>
      <rPr>
        <b/>
        <sz val="10"/>
        <color theme="1"/>
        <rFont val="Arial"/>
        <family val="2"/>
      </rPr>
      <t xml:space="preserve"> Internal Access Road</t>
    </r>
    <r>
      <rPr>
        <sz val="10"/>
        <color theme="1"/>
        <rFont val="Arial"/>
        <family val="2"/>
      </rPr>
      <t xml:space="preserve"> - 80mm Grey Interlocking Paving Blocks Type G                (SABS Class S-A)</t>
    </r>
  </si>
  <si>
    <t>SUBBASE</t>
  </si>
  <si>
    <t>(Delayed works to be carried out on completion of building works)</t>
  </si>
  <si>
    <t>Construct 150mm natural gravel subbase form imported material previously placed on the road by ripping and compacted to 95% of mod. AASHTO density.  (UCS&gt;0.75Mpa - 1.5Mpa at 100%)</t>
  </si>
  <si>
    <t xml:space="preserve"> m³</t>
  </si>
  <si>
    <t>E.O item B-2.20 above for process subbase material by the following process:-</t>
  </si>
  <si>
    <t>d) Stabilisation.</t>
  </si>
  <si>
    <t>Stabilising Agent</t>
  </si>
  <si>
    <t>CEM II 32.5</t>
  </si>
  <si>
    <t>Ton</t>
  </si>
  <si>
    <t>PART H - ANCILLIARY ROAD WORKS (ROAD SIGNS AND MARKINGS)</t>
  </si>
  <si>
    <t>SECTION: ANCILLIARY ROAD WORKS</t>
  </si>
  <si>
    <t>Permanent Road Signs</t>
  </si>
  <si>
    <t>Sign faces Series 900 provided with high grade retro-reflective back ground, characters,symbols, legends and borders. Complete, mounted on painted steel poles (76mm dia x 2.5mm), planted in positions shown on the drawings</t>
  </si>
  <si>
    <t>a) Regulatory sign R1</t>
  </si>
  <si>
    <t>Road Markings</t>
  </si>
  <si>
    <t>Non reflectorised road paint applied at nominal rate of 0.42 l/m2</t>
  </si>
  <si>
    <t>(a) White lines 100mm wide</t>
  </si>
  <si>
    <t>(b) White lines 300mm wide</t>
  </si>
  <si>
    <t>Setting out and Premarking</t>
  </si>
  <si>
    <t>Lines and Special markings</t>
  </si>
  <si>
    <t>lump sum</t>
  </si>
  <si>
    <t>( c) White characters and symbols</t>
  </si>
  <si>
    <t>BUILDING UPGRADE FOR MEGA STORE WAREHOUSE IN LANGLAAGTE</t>
  </si>
  <si>
    <t>BILL NO.</t>
  </si>
  <si>
    <t>TOTAL CARRIED TO FORM OF OFFER</t>
  </si>
  <si>
    <t>Allow a contingency amount of 10% (Ten Percent) to be used as directed by the Client.</t>
  </si>
  <si>
    <t xml:space="preserve">Add Value Added Tax 15% (Fifteen Percent) </t>
  </si>
  <si>
    <t>EXTERNAL WORKS</t>
  </si>
  <si>
    <t>Tenderers are advised to study the Model Preambles for Trades 2008 published by the Association of South African Quantity Surveyors</t>
  </si>
  <si>
    <t>QUANTITY</t>
  </si>
  <si>
    <t>BILL NO. 18</t>
  </si>
  <si>
    <t>BILL NO. 19</t>
  </si>
  <si>
    <t>BILL NO. 21</t>
  </si>
  <si>
    <t>1 (Bill 1)</t>
  </si>
  <si>
    <t>2 (Bill 2-18)</t>
  </si>
  <si>
    <t>5 (Bill 21)</t>
  </si>
  <si>
    <t>BUILDING UPGRADE FOR MEGA STORE WAREHOUSE IN LANGLAAGTE DEPOT</t>
  </si>
  <si>
    <t>Electrical Installations</t>
  </si>
  <si>
    <t>SUMMARY PAGE (ELECTRICAL)</t>
  </si>
  <si>
    <t>CARRIED FORWARD TO SUMMARY PAGE (ELECTRICAL)</t>
  </si>
  <si>
    <t>Provisional Sums</t>
  </si>
  <si>
    <t>3 (Bill 19)</t>
  </si>
  <si>
    <t>4 (Bill 20)</t>
  </si>
  <si>
    <t>Sub Total (Bill 2-18)</t>
  </si>
  <si>
    <t>Sub Total (Bill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</si>
</sst>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0.00_-;\-&quot;R&quot;* #,##0.00_-;_-&quot;R&quot;* &quot;-&quot;??_-;_-@_-"/>
    <numFmt numFmtId="43" formatCode="_-* #,##0.00_-;\-* #,##0.00_-;_-* &quot;-&quot;??_-;_-@_-"/>
    <numFmt numFmtId="164" formatCode="_ * #,##0.00_ ;_ * \-#,##0.00_ ;_ * &quot;-&quot;??_ ;_ @_ "/>
    <numFmt numFmtId="165" formatCode="&quot;R&quot;\ #,##0.00"/>
    <numFmt numFmtId="166" formatCode="[$R-1C09]\ #,##0.00"/>
    <numFmt numFmtId="167" formatCode="_ &quot;R&quot;\ * #,##0.00_ ;_ &quot;R&quot;\ * \-#,##0.00_ ;_ &quot;R&quot;\ * &quot;-&quot;??_ ;_ @_ "/>
    <numFmt numFmtId="168" formatCode="&quot;R&quot;#,##0.00"/>
    <numFmt numFmtId="169" formatCode="_ * #,##0_ ;_ * \-#,##0_ ;_ * &quot;-&quot;??_ ;_ @_ "/>
    <numFmt numFmtId="170" formatCode="_-[$$-409]* #,##0_ ;_-[$$-409]* \-#,##0\ ;_-[$$-409]* &quot;-&quot;_ ;_-@_ "/>
    <numFmt numFmtId="171" formatCode="&quot;R&quot;\ #,##0.00;[Red]&quot;R&quot;\ \-#,##0.00"/>
    <numFmt numFmtId="172" formatCode="&quot;R&quot;\ #,##0.00;&quot;R&quot;\ \-#,##0.00"/>
  </numFmts>
  <fonts count="37"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u/>
      <sz val="11"/>
      <color theme="1"/>
      <name val="Aptos Narrow"/>
      <family val="2"/>
      <scheme val="minor"/>
    </font>
    <font>
      <sz val="11"/>
      <name val="Arial"/>
      <family val="2"/>
    </font>
    <font>
      <b/>
      <u/>
      <sz val="11"/>
      <name val="Arial"/>
      <family val="2"/>
    </font>
    <font>
      <b/>
      <sz val="11"/>
      <name val="Arial"/>
      <family val="2"/>
    </font>
    <font>
      <sz val="12"/>
      <name val="Arial Narrow"/>
      <family val="2"/>
    </font>
    <font>
      <sz val="11"/>
      <color theme="1"/>
      <name val="Arial"/>
      <family val="2"/>
    </font>
    <font>
      <b/>
      <sz val="11"/>
      <color theme="1"/>
      <name val="Arial"/>
      <family val="2"/>
    </font>
    <font>
      <b/>
      <u/>
      <sz val="11"/>
      <color theme="1"/>
      <name val="Arial"/>
      <family val="2"/>
    </font>
    <font>
      <sz val="8"/>
      <name val="Arial"/>
      <family val="2"/>
    </font>
    <font>
      <b/>
      <i/>
      <sz val="11"/>
      <color rgb="FFFF0000"/>
      <name val="Arial"/>
      <family val="2"/>
    </font>
    <font>
      <sz val="11"/>
      <color rgb="FFFF0000"/>
      <name val="Arial"/>
      <family val="2"/>
    </font>
    <font>
      <sz val="10"/>
      <name val="Arial"/>
      <family val="2"/>
    </font>
    <font>
      <sz val="11"/>
      <color rgb="FF00B050"/>
      <name val="Arial"/>
      <family val="2"/>
    </font>
    <font>
      <sz val="11"/>
      <name val="Calibri"/>
      <family val="2"/>
    </font>
    <font>
      <i/>
      <sz val="11"/>
      <name val="Arial"/>
      <family val="2"/>
    </font>
    <font>
      <b/>
      <sz val="11"/>
      <color indexed="10"/>
      <name val="Arial"/>
      <family val="2"/>
    </font>
    <font>
      <b/>
      <sz val="11"/>
      <color rgb="FFFF0000"/>
      <name val="Arial"/>
      <family val="2"/>
    </font>
    <font>
      <u/>
      <sz val="11"/>
      <name val="Arial"/>
      <family val="2"/>
    </font>
    <font>
      <sz val="11"/>
      <color rgb="FF000000"/>
      <name val="Arial"/>
      <family val="2"/>
    </font>
    <font>
      <b/>
      <sz val="11"/>
      <color rgb="FF000000"/>
      <name val="Arial"/>
      <family val="2"/>
    </font>
    <font>
      <b/>
      <sz val="12"/>
      <color rgb="FF00B050"/>
      <name val="Arial"/>
      <family val="2"/>
    </font>
    <font>
      <b/>
      <sz val="12"/>
      <color rgb="FFFF0000"/>
      <name val="Arial"/>
      <family val="2"/>
    </font>
    <font>
      <sz val="11"/>
      <color theme="1"/>
      <name val="Calibri"/>
      <family val="2"/>
    </font>
    <font>
      <b/>
      <sz val="11"/>
      <color theme="1"/>
      <name val="Calibri"/>
      <family val="2"/>
    </font>
    <font>
      <b/>
      <u/>
      <sz val="11"/>
      <color theme="1"/>
      <name val="Calibri"/>
      <family val="2"/>
    </font>
    <font>
      <u/>
      <sz val="11"/>
      <color theme="1"/>
      <name val="Calibri"/>
      <family val="2"/>
    </font>
    <font>
      <u/>
      <sz val="11"/>
      <name val="Calibri"/>
      <family val="2"/>
    </font>
    <font>
      <b/>
      <sz val="10"/>
      <color theme="1"/>
      <name val="Arial"/>
      <family val="2"/>
    </font>
    <font>
      <sz val="10"/>
      <color theme="1"/>
      <name val="Arial"/>
      <family val="2"/>
    </font>
    <font>
      <i/>
      <sz val="11"/>
      <color theme="1"/>
      <name val="Calibri"/>
      <family val="2"/>
    </font>
    <font>
      <vertAlign val="superscript"/>
      <sz val="10"/>
      <color theme="1"/>
      <name val="Arial"/>
      <family val="2"/>
    </font>
    <font>
      <b/>
      <i/>
      <sz val="10"/>
      <color theme="1"/>
      <name val="Arial"/>
      <family val="2"/>
    </font>
    <font>
      <i/>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top/>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right style="hair">
        <color rgb="FF000000"/>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indexed="64"/>
      </left>
      <right style="medium">
        <color rgb="FF000000"/>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indexed="64"/>
      </left>
      <right style="medium">
        <color rgb="FF000000"/>
      </right>
      <top style="thin">
        <color rgb="FF000000"/>
      </top>
      <bottom/>
      <diagonal/>
    </border>
    <border>
      <left style="medium">
        <color rgb="FF000000"/>
      </left>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rgb="FF000000"/>
      </left>
      <right style="thin">
        <color indexed="64"/>
      </right>
      <top/>
      <bottom style="double">
        <color rgb="FF000000"/>
      </bottom>
      <diagonal/>
    </border>
    <border>
      <left style="thin">
        <color indexed="64"/>
      </left>
      <right style="medium">
        <color rgb="FF000000"/>
      </right>
      <top/>
      <bottom style="double">
        <color rgb="FF000000"/>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double">
        <color indexed="64"/>
      </bottom>
      <diagonal/>
    </border>
    <border>
      <left/>
      <right style="thin">
        <color auto="1"/>
      </right>
      <top style="double">
        <color auto="1"/>
      </top>
      <bottom/>
      <diagonal/>
    </border>
    <border>
      <left style="thin">
        <color indexed="64"/>
      </left>
      <right/>
      <top/>
      <bottom/>
      <diagonal/>
    </border>
    <border>
      <left/>
      <right/>
      <top/>
      <bottom style="medium">
        <color rgb="FF000000"/>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double">
        <color auto="1"/>
      </bottom>
      <diagonal/>
    </border>
    <border>
      <left style="thin">
        <color auto="1"/>
      </left>
      <right/>
      <top/>
      <bottom style="double">
        <color auto="1"/>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auto="1"/>
      </left>
      <right/>
      <top style="medium">
        <color indexed="64"/>
      </top>
      <bottom/>
      <diagonal/>
    </border>
    <border>
      <left style="thin">
        <color auto="1"/>
      </left>
      <right/>
      <top/>
      <bottom style="medium">
        <color indexed="64"/>
      </bottom>
      <diagonal/>
    </border>
    <border>
      <left/>
      <right style="thin">
        <color auto="1"/>
      </right>
      <top style="medium">
        <color indexed="64"/>
      </top>
      <bottom style="thin">
        <color indexed="64"/>
      </bottom>
      <diagonal/>
    </border>
    <border>
      <left/>
      <right style="thin">
        <color auto="1"/>
      </right>
      <top style="thin">
        <color indexed="64"/>
      </top>
      <bottom style="medium">
        <color indexed="64"/>
      </bottom>
      <diagonal/>
    </border>
    <border>
      <left/>
      <right style="thin">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auto="1"/>
      </right>
      <top style="medium">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5" fillId="0" borderId="0"/>
    <xf numFmtId="0" fontId="15" fillId="0" borderId="0"/>
    <xf numFmtId="0" fontId="15" fillId="0" borderId="0"/>
    <xf numFmtId="167" fontId="1" fillId="0" borderId="0" applyFont="0" applyFill="0" applyBorder="0" applyAlignment="0" applyProtection="0"/>
  </cellStyleXfs>
  <cellXfs count="453">
    <xf numFmtId="0" fontId="0" fillId="0" borderId="0" xfId="0"/>
    <xf numFmtId="0" fontId="2" fillId="0" borderId="0" xfId="0" applyFont="1" applyAlignment="1">
      <alignment horizontal="center" vertical="center" wrapText="1"/>
    </xf>
    <xf numFmtId="43" fontId="0" fillId="0" borderId="0" xfId="1" applyFont="1"/>
    <xf numFmtId="44" fontId="0" fillId="0" borderId="0" xfId="2" applyFont="1"/>
    <xf numFmtId="0" fontId="0" fillId="0" borderId="0" xfId="0" applyAlignment="1">
      <alignment horizontal="justify" wrapText="1"/>
    </xf>
    <xf numFmtId="38" fontId="0" fillId="0" borderId="2" xfId="0" applyNumberFormat="1" applyBorder="1" applyAlignment="1">
      <alignment vertical="top"/>
    </xf>
    <xf numFmtId="0" fontId="0" fillId="0" borderId="2" xfId="0" applyBorder="1" applyAlignment="1">
      <alignment horizontal="justify" wrapText="1"/>
    </xf>
    <xf numFmtId="38" fontId="0" fillId="0" borderId="3" xfId="0" applyNumberFormat="1" applyBorder="1" applyAlignment="1">
      <alignment vertical="top"/>
    </xf>
    <xf numFmtId="0" fontId="0" fillId="0" borderId="4" xfId="0" applyBorder="1"/>
    <xf numFmtId="0" fontId="0" fillId="0" borderId="4" xfId="0" applyBorder="1" applyAlignment="1">
      <alignment horizontal="justify" wrapText="1"/>
    </xf>
    <xf numFmtId="43" fontId="0" fillId="0" borderId="4" xfId="1" applyFont="1" applyBorder="1"/>
    <xf numFmtId="0" fontId="2" fillId="0" borderId="4" xfId="0" applyFont="1" applyBorder="1" applyAlignment="1">
      <alignment horizontal="right" wrapText="1"/>
    </xf>
    <xf numFmtId="0" fontId="2" fillId="0" borderId="4" xfId="0" applyFont="1" applyBorder="1"/>
    <xf numFmtId="43" fontId="2" fillId="0" borderId="4" xfId="1" applyFont="1" applyBorder="1"/>
    <xf numFmtId="43" fontId="0" fillId="0" borderId="0" xfId="1" applyFont="1" applyBorder="1"/>
    <xf numFmtId="0" fontId="2" fillId="0" borderId="4" xfId="0" applyFont="1" applyBorder="1" applyAlignment="1">
      <alignment horizontal="right"/>
    </xf>
    <xf numFmtId="0" fontId="0" fillId="0" borderId="6" xfId="0" applyBorder="1"/>
    <xf numFmtId="0" fontId="0" fillId="0" borderId="6" xfId="0" applyBorder="1" applyAlignment="1">
      <alignment horizontal="justify" wrapText="1"/>
    </xf>
    <xf numFmtId="0" fontId="6" fillId="0" borderId="0" xfId="0" applyFont="1" applyAlignment="1">
      <alignment horizontal="left" vertical="center"/>
    </xf>
    <xf numFmtId="0" fontId="7" fillId="0" borderId="0" xfId="0" applyFont="1" applyAlignment="1">
      <alignment horizontal="center" vertical="center" wrapText="1"/>
    </xf>
    <xf numFmtId="0" fontId="7" fillId="0" borderId="0" xfId="3" applyNumberFormat="1"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justify"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164" fontId="5" fillId="0" borderId="2" xfId="3" applyFont="1" applyFill="1" applyBorder="1" applyAlignment="1">
      <alignment horizontal="center" vertical="center" wrapText="1"/>
    </xf>
    <xf numFmtId="0" fontId="12" fillId="0" borderId="0" xfId="0" applyFont="1" applyAlignment="1">
      <alignment vertical="top"/>
    </xf>
    <xf numFmtId="0" fontId="6" fillId="0" borderId="2" xfId="0" applyFont="1" applyBorder="1" applyAlignment="1">
      <alignment vertical="center" wrapText="1"/>
    </xf>
    <xf numFmtId="0" fontId="7" fillId="0" borderId="2" xfId="0" applyFont="1" applyBorder="1" applyAlignment="1">
      <alignmen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5" fillId="0" borderId="2" xfId="0" applyFont="1" applyBorder="1" applyAlignment="1">
      <alignment horizontal="justify" vertical="center" wrapText="1"/>
    </xf>
    <xf numFmtId="0" fontId="7" fillId="0" borderId="8" xfId="5"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8" fillId="0" borderId="0" xfId="0" applyFont="1"/>
    <xf numFmtId="0" fontId="5" fillId="0" borderId="0" xfId="0" applyFont="1" applyAlignment="1">
      <alignment horizontal="center" vertical="center"/>
    </xf>
    <xf numFmtId="0" fontId="7" fillId="0" borderId="11" xfId="0" applyFont="1" applyBorder="1" applyAlignment="1">
      <alignment vertical="center" wrapText="1"/>
    </xf>
    <xf numFmtId="0" fontId="5" fillId="0" borderId="12" xfId="0" applyFont="1" applyBorder="1" applyAlignment="1">
      <alignment horizontal="center" vertical="center" wrapText="1"/>
    </xf>
    <xf numFmtId="164" fontId="5" fillId="0" borderId="12" xfId="3" applyFont="1" applyFill="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1"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horizontal="right" vertical="center" wrapText="1"/>
    </xf>
    <xf numFmtId="0" fontId="7" fillId="0" borderId="13" xfId="0" applyFont="1" applyBorder="1" applyAlignment="1">
      <alignment vertical="center" wrapText="1"/>
    </xf>
    <xf numFmtId="0" fontId="5" fillId="0" borderId="0" xfId="3" applyNumberFormat="1" applyFont="1" applyFill="1" applyBorder="1" applyAlignment="1">
      <alignment horizontal="center" vertical="center" wrapText="1"/>
    </xf>
    <xf numFmtId="0" fontId="5" fillId="0" borderId="14" xfId="3" applyNumberFormat="1" applyFont="1" applyFill="1" applyBorder="1" applyAlignment="1">
      <alignment horizontal="center" vertical="center" wrapText="1"/>
    </xf>
    <xf numFmtId="0" fontId="5" fillId="0" borderId="2" xfId="3" applyNumberFormat="1" applyFont="1" applyFill="1" applyBorder="1" applyAlignment="1">
      <alignment horizontal="center" vertical="center" wrapText="1"/>
    </xf>
    <xf numFmtId="0" fontId="14" fillId="0" borderId="2" xfId="3" applyNumberFormat="1" applyFont="1" applyFill="1" applyBorder="1" applyAlignment="1">
      <alignment horizontal="center" vertical="center" wrapText="1"/>
    </xf>
    <xf numFmtId="0" fontId="5" fillId="0" borderId="2" xfId="3" applyNumberFormat="1" applyFont="1" applyBorder="1" applyAlignment="1">
      <alignment horizontal="center" vertical="center" wrapText="1"/>
    </xf>
    <xf numFmtId="0" fontId="7" fillId="0" borderId="2" xfId="0" applyFont="1" applyBorder="1" applyAlignment="1">
      <alignment vertical="center"/>
    </xf>
    <xf numFmtId="0" fontId="18" fillId="0" borderId="2" xfId="0" applyFont="1" applyBorder="1" applyAlignment="1">
      <alignment vertical="center" wrapText="1"/>
    </xf>
    <xf numFmtId="0" fontId="5" fillId="0" borderId="2" xfId="0" applyFont="1" applyBorder="1" applyAlignment="1">
      <alignment horizontal="center" vertical="center"/>
    </xf>
    <xf numFmtId="165" fontId="5" fillId="0" borderId="0" xfId="0" applyNumberFormat="1" applyFont="1" applyAlignment="1">
      <alignment horizontal="center" vertical="center"/>
    </xf>
    <xf numFmtId="0" fontId="5" fillId="0" borderId="0" xfId="0" applyFont="1" applyAlignment="1">
      <alignment horizontal="justify" vertical="justify"/>
    </xf>
    <xf numFmtId="0" fontId="5" fillId="0" borderId="0" xfId="0" applyFont="1" applyAlignment="1">
      <alignment horizontal="justify" vertical="justify" wrapText="1"/>
    </xf>
    <xf numFmtId="0" fontId="5" fillId="0" borderId="0" xfId="0" applyFont="1" applyAlignment="1">
      <alignment vertical="center" wrapText="1"/>
    </xf>
    <xf numFmtId="0" fontId="7" fillId="0" borderId="7" xfId="0" applyFont="1" applyBorder="1" applyAlignment="1">
      <alignment horizontal="center" vertical="center"/>
    </xf>
    <xf numFmtId="0" fontId="5" fillId="0" borderId="0" xfId="0" applyFont="1" applyAlignment="1">
      <alignment vertical="top"/>
    </xf>
    <xf numFmtId="0" fontId="7" fillId="0" borderId="16" xfId="0" applyFont="1" applyBorder="1" applyAlignment="1">
      <alignment horizontal="center" vertical="center" wrapTex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14"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5" fillId="0" borderId="2" xfId="6" applyFont="1" applyBorder="1" applyAlignment="1" applyProtection="1">
      <alignment vertical="center" wrapText="1"/>
      <protection locked="0"/>
    </xf>
    <xf numFmtId="0" fontId="5" fillId="0" borderId="2" xfId="5" applyFont="1" applyBorder="1" applyAlignment="1">
      <alignment vertical="center" wrapText="1"/>
    </xf>
    <xf numFmtId="0" fontId="5" fillId="0" borderId="2" xfId="0" applyFont="1" applyBorder="1" applyAlignment="1" applyProtection="1">
      <alignment vertical="center" wrapText="1"/>
      <protection locked="0"/>
    </xf>
    <xf numFmtId="0" fontId="5" fillId="0" borderId="2" xfId="5" applyFont="1" applyBorder="1" applyAlignment="1">
      <alignment horizontal="center" vertical="center"/>
    </xf>
    <xf numFmtId="0" fontId="7" fillId="0" borderId="9" xfId="5" applyFont="1" applyBorder="1" applyAlignment="1">
      <alignment horizontal="center" vertical="center"/>
    </xf>
    <xf numFmtId="0" fontId="7" fillId="0" borderId="9" xfId="5" applyFont="1" applyBorder="1" applyAlignment="1">
      <alignment vertical="center" wrapText="1"/>
    </xf>
    <xf numFmtId="0" fontId="5" fillId="0" borderId="2" xfId="0" applyFont="1" applyBorder="1" applyAlignment="1">
      <alignment vertical="center"/>
    </xf>
    <xf numFmtId="0" fontId="7" fillId="0" borderId="2" xfId="5" applyFont="1" applyBorder="1" applyAlignment="1">
      <alignment vertical="center" wrapText="1"/>
    </xf>
    <xf numFmtId="0" fontId="5" fillId="0" borderId="18" xfId="5" applyFont="1" applyBorder="1" applyAlignment="1">
      <alignment vertical="center" wrapText="1"/>
    </xf>
    <xf numFmtId="0" fontId="5" fillId="0" borderId="18"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vertical="center"/>
    </xf>
    <xf numFmtId="0" fontId="7"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5" fillId="0" borderId="18" xfId="0" applyFont="1" applyBorder="1" applyAlignment="1">
      <alignment vertical="center" wrapText="1"/>
    </xf>
    <xf numFmtId="0" fontId="20" fillId="0" borderId="18" xfId="0" applyFont="1" applyBorder="1" applyAlignment="1">
      <alignment horizontal="center" vertical="center" wrapText="1"/>
    </xf>
    <xf numFmtId="0" fontId="5" fillId="0" borderId="0" xfId="0" applyFont="1" applyAlignment="1">
      <alignment vertical="center"/>
    </xf>
    <xf numFmtId="0" fontId="5" fillId="0" borderId="2" xfId="5" applyFont="1" applyBorder="1" applyAlignment="1">
      <alignment horizontal="left" vertical="center" wrapText="1"/>
    </xf>
    <xf numFmtId="0" fontId="7" fillId="0" borderId="2" xfId="5"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horizontal="center" vertical="center"/>
    </xf>
    <xf numFmtId="0" fontId="5" fillId="0" borderId="16" xfId="0" applyFont="1" applyBorder="1" applyAlignment="1">
      <alignment vertical="center" wrapText="1"/>
    </xf>
    <xf numFmtId="0" fontId="14" fillId="0" borderId="16" xfId="0" applyFont="1" applyBorder="1" applyAlignment="1">
      <alignment horizontal="center" vertical="center"/>
    </xf>
    <xf numFmtId="0" fontId="5" fillId="0" borderId="0" xfId="0" applyFont="1" applyAlignment="1">
      <alignment horizontal="justify" vertical="center"/>
    </xf>
    <xf numFmtId="0" fontId="5" fillId="2" borderId="0" xfId="0" applyFont="1" applyFill="1" applyAlignment="1">
      <alignment horizontal="justify" vertical="center"/>
    </xf>
    <xf numFmtId="0" fontId="5" fillId="0" borderId="16" xfId="0" applyFont="1" applyBorder="1" applyAlignment="1">
      <alignment horizontal="left" vertical="center" wrapText="1"/>
    </xf>
    <xf numFmtId="0" fontId="22" fillId="0" borderId="2" xfId="0" applyFont="1" applyBorder="1" applyAlignment="1">
      <alignment vertical="center" wrapText="1"/>
    </xf>
    <xf numFmtId="1" fontId="5" fillId="0" borderId="2" xfId="3" applyNumberFormat="1" applyFont="1" applyFill="1" applyBorder="1" applyAlignment="1">
      <alignment horizontal="center" vertical="center" wrapText="1"/>
    </xf>
    <xf numFmtId="1" fontId="22" fillId="0" borderId="2" xfId="3" applyNumberFormat="1" applyFont="1" applyFill="1" applyBorder="1" applyAlignment="1">
      <alignment horizontal="center" vertical="center" wrapText="1"/>
    </xf>
    <xf numFmtId="0" fontId="5" fillId="0" borderId="14" xfId="0" applyFont="1" applyBorder="1" applyAlignment="1">
      <alignment horizontal="center" vertical="center" wrapText="1"/>
    </xf>
    <xf numFmtId="1" fontId="22" fillId="0" borderId="14" xfId="3" applyNumberFormat="1" applyFont="1" applyFill="1" applyBorder="1" applyAlignment="1">
      <alignment horizontal="center" vertical="center" wrapText="1"/>
    </xf>
    <xf numFmtId="0" fontId="23" fillId="0" borderId="2" xfId="0" applyFont="1" applyBorder="1" applyAlignment="1">
      <alignment vertical="center" wrapText="1"/>
    </xf>
    <xf numFmtId="0" fontId="5" fillId="0" borderId="2" xfId="5" applyFont="1" applyBorder="1" applyAlignment="1">
      <alignment vertical="center"/>
    </xf>
    <xf numFmtId="169" fontId="7" fillId="0" borderId="10" xfId="0" applyNumberFormat="1" applyFont="1" applyBorder="1" applyAlignment="1">
      <alignment horizontal="center" vertical="center" wrapText="1"/>
    </xf>
    <xf numFmtId="169" fontId="5" fillId="0" borderId="14" xfId="3" applyNumberFormat="1" applyFont="1" applyFill="1" applyBorder="1" applyAlignment="1">
      <alignment horizontal="center" vertical="center" wrapText="1"/>
    </xf>
    <xf numFmtId="169" fontId="5" fillId="0" borderId="14" xfId="0" applyNumberFormat="1" applyFont="1" applyBorder="1" applyAlignment="1">
      <alignment horizontal="center" vertical="center" wrapText="1"/>
    </xf>
    <xf numFmtId="0" fontId="7" fillId="0" borderId="8" xfId="0" applyFont="1" applyBorder="1" applyAlignment="1">
      <alignment horizontal="justify" vertical="center" wrapText="1"/>
    </xf>
    <xf numFmtId="170" fontId="5" fillId="0" borderId="9" xfId="0" applyNumberFormat="1" applyFont="1" applyBorder="1" applyAlignment="1">
      <alignment horizontal="justify" vertical="center"/>
    </xf>
    <xf numFmtId="0" fontId="5" fillId="0" borderId="15" xfId="0" applyFont="1" applyBorder="1" applyAlignment="1">
      <alignment vertical="center" wrapText="1"/>
    </xf>
    <xf numFmtId="172" fontId="5" fillId="0" borderId="0" xfId="0" applyNumberFormat="1" applyFont="1" applyAlignment="1">
      <alignment horizontal="left" vertical="center"/>
    </xf>
    <xf numFmtId="165" fontId="20" fillId="0" borderId="0" xfId="0" applyNumberFormat="1" applyFont="1" applyAlignment="1">
      <alignment vertical="center"/>
    </xf>
    <xf numFmtId="0" fontId="5" fillId="0" borderId="23" xfId="0" applyFont="1" applyBorder="1" applyAlignment="1">
      <alignment vertical="center" wrapText="1"/>
    </xf>
    <xf numFmtId="165" fontId="20" fillId="0" borderId="0" xfId="0" applyNumberFormat="1" applyFont="1" applyAlignment="1">
      <alignment vertical="center" wrapText="1"/>
    </xf>
    <xf numFmtId="165" fontId="5" fillId="0" borderId="0" xfId="0" applyNumberFormat="1" applyFont="1" applyAlignment="1">
      <alignment vertical="center" wrapText="1"/>
    </xf>
    <xf numFmtId="0" fontId="5" fillId="0" borderId="26" xfId="0" applyFont="1" applyBorder="1" applyAlignment="1">
      <alignment vertical="center" wrapText="1"/>
    </xf>
    <xf numFmtId="164" fontId="5" fillId="0" borderId="0" xfId="0" applyNumberFormat="1" applyFont="1" applyAlignment="1">
      <alignment horizontal="center" vertical="center"/>
    </xf>
    <xf numFmtId="0" fontId="27" fillId="0" borderId="29" xfId="0" applyFont="1" applyBorder="1"/>
    <xf numFmtId="0" fontId="26" fillId="0" borderId="29" xfId="0" applyFont="1" applyBorder="1" applyAlignment="1">
      <alignment horizontal="center"/>
    </xf>
    <xf numFmtId="0" fontId="28" fillId="0" borderId="29" xfId="0" applyFont="1" applyBorder="1" applyAlignment="1">
      <alignment wrapText="1"/>
    </xf>
    <xf numFmtId="0" fontId="26" fillId="0" borderId="30" xfId="0" applyFont="1" applyBorder="1" applyAlignment="1">
      <alignment horizontal="center"/>
    </xf>
    <xf numFmtId="0" fontId="26" fillId="0" borderId="29" xfId="0" applyFont="1" applyBorder="1"/>
    <xf numFmtId="0" fontId="26" fillId="0" borderId="29" xfId="0" applyFont="1" applyBorder="1" applyAlignment="1">
      <alignment horizontal="left" wrapText="1"/>
    </xf>
    <xf numFmtId="0" fontId="26" fillId="0" borderId="29" xfId="0" applyFont="1" applyBorder="1" applyAlignment="1">
      <alignment vertical="center" wrapText="1"/>
    </xf>
    <xf numFmtId="0" fontId="27" fillId="0" borderId="29" xfId="0" applyFont="1" applyBorder="1" applyAlignment="1">
      <alignment horizontal="left" vertical="center" wrapText="1"/>
    </xf>
    <xf numFmtId="0" fontId="29" fillId="0" borderId="29" xfId="0" applyFont="1" applyBorder="1" applyAlignment="1">
      <alignment vertical="center" wrapText="1"/>
    </xf>
    <xf numFmtId="0" fontId="29" fillId="0" borderId="29" xfId="0" applyFont="1" applyBorder="1" applyAlignment="1">
      <alignment horizontal="left" vertical="center" wrapText="1"/>
    </xf>
    <xf numFmtId="0" fontId="26" fillId="0" borderId="29" xfId="0" applyFont="1" applyBorder="1" applyAlignment="1">
      <alignment horizontal="left" vertical="center" wrapText="1"/>
    </xf>
    <xf numFmtId="0" fontId="26" fillId="0" borderId="29" xfId="0" applyFont="1" applyBorder="1" applyAlignment="1">
      <alignment vertical="top" wrapText="1"/>
    </xf>
    <xf numFmtId="0" fontId="17" fillId="0" borderId="29" xfId="0" applyFont="1" applyBorder="1"/>
    <xf numFmtId="0" fontId="29" fillId="0" borderId="29" xfId="0" applyFont="1" applyBorder="1"/>
    <xf numFmtId="0" fontId="27" fillId="0" borderId="29" xfId="0" applyFont="1" applyBorder="1" applyAlignment="1">
      <alignment vertical="center" wrapText="1"/>
    </xf>
    <xf numFmtId="0" fontId="33" fillId="0" borderId="29" xfId="0" applyFont="1" applyBorder="1" applyAlignment="1">
      <alignment vertical="center" wrapText="1"/>
    </xf>
    <xf numFmtId="0" fontId="17" fillId="0" borderId="29" xfId="0" applyFont="1" applyBorder="1" applyAlignment="1">
      <alignment wrapText="1"/>
    </xf>
    <xf numFmtId="0" fontId="26" fillId="0" borderId="29" xfId="0" applyFont="1" applyBorder="1" applyAlignment="1">
      <alignment vertical="center"/>
    </xf>
    <xf numFmtId="0" fontId="28" fillId="0" borderId="33" xfId="0" applyFont="1" applyBorder="1" applyAlignment="1">
      <alignment vertical="center" wrapText="1"/>
    </xf>
    <xf numFmtId="0" fontId="26" fillId="0" borderId="29" xfId="0" applyFont="1" applyBorder="1" applyAlignment="1">
      <alignment horizontal="left" vertical="top" wrapText="1"/>
    </xf>
    <xf numFmtId="0" fontId="27" fillId="0" borderId="30" xfId="0" applyFont="1" applyBorder="1"/>
    <xf numFmtId="0" fontId="28" fillId="0" borderId="29" xfId="0" applyFont="1" applyBorder="1" applyAlignment="1">
      <alignment vertical="center" wrapText="1"/>
    </xf>
    <xf numFmtId="0" fontId="27" fillId="0" borderId="29" xfId="0" applyFont="1" applyBorder="1" applyAlignment="1">
      <alignment horizontal="left" vertical="top" wrapText="1"/>
    </xf>
    <xf numFmtId="0" fontId="33" fillId="0" borderId="29" xfId="0" applyFont="1" applyBorder="1" applyAlignment="1">
      <alignment horizontal="left" vertical="center" wrapText="1"/>
    </xf>
    <xf numFmtId="0" fontId="28" fillId="0" borderId="29" xfId="0" applyFont="1" applyBorder="1" applyAlignment="1">
      <alignment horizontal="left" wrapText="1"/>
    </xf>
    <xf numFmtId="0" fontId="27" fillId="0" borderId="34"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0" fontId="26" fillId="0" borderId="38" xfId="0" applyFont="1" applyBorder="1" applyAlignment="1">
      <alignment horizontal="center"/>
    </xf>
    <xf numFmtId="0" fontId="27" fillId="0" borderId="39" xfId="0" applyFont="1" applyBorder="1"/>
    <xf numFmtId="0" fontId="26" fillId="0" borderId="39" xfId="0" applyFont="1" applyBorder="1" applyAlignment="1">
      <alignment horizontal="center"/>
    </xf>
    <xf numFmtId="0" fontId="26" fillId="0" borderId="40" xfId="0" applyFont="1" applyBorder="1"/>
    <xf numFmtId="0" fontId="27" fillId="0" borderId="41" xfId="0" applyFont="1" applyBorder="1" applyAlignment="1">
      <alignment horizontal="center"/>
    </xf>
    <xf numFmtId="0" fontId="26" fillId="0" borderId="41" xfId="0" applyFont="1" applyBorder="1" applyAlignment="1">
      <alignment horizontal="center"/>
    </xf>
    <xf numFmtId="0" fontId="0" fillId="0" borderId="41" xfId="0" applyBorder="1"/>
    <xf numFmtId="0" fontId="27" fillId="0" borderId="42" xfId="0" applyFont="1" applyBorder="1" applyAlignment="1">
      <alignment horizontal="center"/>
    </xf>
    <xf numFmtId="0" fontId="26" fillId="0" borderId="43" xfId="0" applyFont="1" applyBorder="1" applyAlignment="1">
      <alignment vertical="center" wrapText="1"/>
    </xf>
    <xf numFmtId="0" fontId="26" fillId="0" borderId="43" xfId="0" applyFont="1" applyBorder="1" applyAlignment="1">
      <alignment horizontal="center"/>
    </xf>
    <xf numFmtId="0" fontId="26" fillId="0" borderId="44" xfId="0" applyFont="1" applyBorder="1" applyAlignment="1">
      <alignment horizontal="center"/>
    </xf>
    <xf numFmtId="0" fontId="27" fillId="0" borderId="50" xfId="0" applyFont="1" applyBorder="1" applyAlignment="1">
      <alignment horizontal="center"/>
    </xf>
    <xf numFmtId="0" fontId="26" fillId="0" borderId="51" xfId="0" applyFont="1" applyBorder="1" applyAlignment="1">
      <alignment horizontal="left" vertical="center" wrapText="1"/>
    </xf>
    <xf numFmtId="0" fontId="26" fillId="0" borderId="51" xfId="0" applyFont="1" applyBorder="1" applyAlignment="1">
      <alignment horizontal="center"/>
    </xf>
    <xf numFmtId="0" fontId="26" fillId="0" borderId="52" xfId="0" applyFont="1" applyBorder="1" applyAlignment="1">
      <alignment horizontal="center"/>
    </xf>
    <xf numFmtId="0" fontId="27" fillId="0" borderId="55"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1" xfId="0" applyFont="1" applyBorder="1" applyAlignment="1">
      <alignment vertical="center" wrapText="1"/>
    </xf>
    <xf numFmtId="0" fontId="26" fillId="0" borderId="56" xfId="0" applyFont="1" applyBorder="1" applyAlignment="1">
      <alignment vertical="center" wrapText="1"/>
    </xf>
    <xf numFmtId="0" fontId="27" fillId="0" borderId="29" xfId="0" applyFont="1" applyBorder="1" applyAlignment="1">
      <alignment horizontal="right" vertical="center" wrapText="1"/>
    </xf>
    <xf numFmtId="0" fontId="27" fillId="0" borderId="56" xfId="0" applyFont="1" applyBorder="1" applyAlignment="1">
      <alignment horizontal="left" vertical="center" wrapText="1"/>
    </xf>
    <xf numFmtId="0" fontId="0" fillId="0" borderId="63" xfId="0" applyBorder="1" applyAlignment="1">
      <alignment horizontal="justify" wrapText="1"/>
    </xf>
    <xf numFmtId="38" fontId="0" fillId="0" borderId="2" xfId="0" applyNumberFormat="1" applyBorder="1" applyAlignment="1">
      <alignment horizontal="center" vertical="top"/>
    </xf>
    <xf numFmtId="0" fontId="0" fillId="0" borderId="0" xfId="0" applyBorder="1"/>
    <xf numFmtId="0" fontId="0" fillId="0" borderId="2" xfId="0" applyBorder="1"/>
    <xf numFmtId="0" fontId="3" fillId="0" borderId="2" xfId="0" applyFont="1" applyBorder="1" applyAlignment="1">
      <alignment horizontal="justify" wrapText="1"/>
    </xf>
    <xf numFmtId="43" fontId="0" fillId="0" borderId="2" xfId="1" applyFont="1" applyBorder="1"/>
    <xf numFmtId="0" fontId="2" fillId="0" borderId="2" xfId="0" applyFont="1" applyBorder="1" applyAlignment="1">
      <alignment horizontal="justify" wrapText="1"/>
    </xf>
    <xf numFmtId="0" fontId="0" fillId="0" borderId="3" xfId="0" applyBorder="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43" fontId="2" fillId="4" borderId="1" xfId="1" applyFont="1" applyFill="1" applyBorder="1" applyAlignment="1">
      <alignment horizontal="center" vertical="center"/>
    </xf>
    <xf numFmtId="0" fontId="2" fillId="0" borderId="21" xfId="0" applyFont="1" applyBorder="1" applyAlignment="1">
      <alignment horizontal="center" vertical="center" wrapText="1"/>
    </xf>
    <xf numFmtId="43" fontId="2" fillId="0" borderId="21" xfId="1" applyFont="1" applyBorder="1" applyAlignment="1">
      <alignment horizontal="center" vertical="center" wrapText="1"/>
    </xf>
    <xf numFmtId="44" fontId="2" fillId="0" borderId="21" xfId="2" applyFont="1" applyBorder="1" applyAlignment="1">
      <alignment horizontal="center" vertical="center" wrapText="1"/>
    </xf>
    <xf numFmtId="38" fontId="2" fillId="4" borderId="1" xfId="0" applyNumberFormat="1" applyFont="1" applyFill="1" applyBorder="1" applyAlignment="1">
      <alignment horizontal="center" vertical="center" wrapText="1"/>
    </xf>
    <xf numFmtId="38" fontId="2" fillId="3" borderId="1" xfId="0" applyNumberFormat="1" applyFont="1" applyFill="1" applyBorder="1" applyAlignment="1">
      <alignment vertical="top"/>
    </xf>
    <xf numFmtId="0" fontId="2" fillId="0" borderId="1" xfId="0" applyFont="1" applyBorder="1" applyAlignment="1">
      <alignment horizontal="justify" wrapText="1"/>
    </xf>
    <xf numFmtId="38" fontId="0" fillId="0" borderId="0" xfId="0" applyNumberFormat="1" applyAlignment="1">
      <alignment horizontal="center" vertical="top"/>
    </xf>
    <xf numFmtId="38" fontId="0" fillId="0" borderId="5" xfId="0" applyNumberFormat="1" applyBorder="1" applyAlignment="1">
      <alignment horizontal="center" vertical="top"/>
    </xf>
    <xf numFmtId="38" fontId="2" fillId="0" borderId="1" xfId="0" applyNumberFormat="1" applyFont="1" applyBorder="1" applyAlignment="1">
      <alignment horizontal="center" vertical="top"/>
    </xf>
    <xf numFmtId="0" fontId="0" fillId="0" borderId="0" xfId="0" applyAlignment="1">
      <alignment horizontal="center"/>
    </xf>
    <xf numFmtId="0" fontId="5" fillId="2" borderId="20" xfId="5" applyFont="1" applyFill="1" applyBorder="1" applyAlignment="1">
      <alignment horizontal="left" vertical="center" wrapText="1"/>
    </xf>
    <xf numFmtId="38" fontId="2" fillId="0" borderId="20" xfId="0" applyNumberFormat="1" applyFont="1" applyBorder="1" applyAlignment="1">
      <alignment horizontal="center" vertical="center" wrapText="1"/>
    </xf>
    <xf numFmtId="38" fontId="0" fillId="0" borderId="68" xfId="0" applyNumberFormat="1" applyBorder="1" applyAlignment="1">
      <alignment horizontal="center" vertical="top"/>
    </xf>
    <xf numFmtId="0" fontId="0" fillId="0" borderId="0" xfId="0" applyBorder="1" applyAlignment="1">
      <alignment horizontal="justify" wrapText="1"/>
    </xf>
    <xf numFmtId="0" fontId="3" fillId="0" borderId="0" xfId="0" applyFont="1" applyBorder="1" applyAlignment="1">
      <alignment horizontal="justify" wrapText="1"/>
    </xf>
    <xf numFmtId="0" fontId="2" fillId="0" borderId="0" xfId="0" applyFont="1" applyBorder="1" applyAlignment="1">
      <alignment horizontal="right" wrapText="1"/>
    </xf>
    <xf numFmtId="38" fontId="2" fillId="0" borderId="5" xfId="0" applyNumberFormat="1" applyFont="1" applyBorder="1" applyAlignment="1">
      <alignment horizontal="center" vertical="top"/>
    </xf>
    <xf numFmtId="44" fontId="2" fillId="0" borderId="1" xfId="2" applyFont="1" applyBorder="1" applyAlignment="1">
      <alignment horizontal="center" vertical="center" wrapText="1"/>
    </xf>
    <xf numFmtId="0" fontId="2" fillId="0" borderId="1" xfId="0" applyFont="1" applyBorder="1" applyAlignment="1">
      <alignment horizontal="center" vertical="center" wrapText="1"/>
    </xf>
    <xf numFmtId="43" fontId="2" fillId="0" borderId="1" xfId="1" applyFont="1" applyBorder="1" applyAlignment="1">
      <alignment horizontal="center" vertical="center" wrapText="1"/>
    </xf>
    <xf numFmtId="0" fontId="0" fillId="0" borderId="12" xfId="0" applyBorder="1"/>
    <xf numFmtId="43" fontId="0" fillId="0" borderId="12" xfId="1" applyFont="1" applyBorder="1"/>
    <xf numFmtId="0" fontId="0" fillId="0" borderId="70" xfId="0" applyBorder="1"/>
    <xf numFmtId="43" fontId="0" fillId="0" borderId="70" xfId="1" applyFont="1" applyBorder="1"/>
    <xf numFmtId="0" fontId="2" fillId="0" borderId="70" xfId="0" applyFont="1" applyBorder="1"/>
    <xf numFmtId="43" fontId="2" fillId="0" borderId="70" xfId="1" applyFont="1" applyBorder="1"/>
    <xf numFmtId="0" fontId="2" fillId="0" borderId="12" xfId="0" applyFont="1" applyBorder="1"/>
    <xf numFmtId="43" fontId="2" fillId="0" borderId="12" xfId="1" applyFont="1" applyBorder="1"/>
    <xf numFmtId="0" fontId="2" fillId="0" borderId="70" xfId="0" applyFont="1" applyBorder="1" applyAlignment="1">
      <alignment horizontal="right"/>
    </xf>
    <xf numFmtId="43" fontId="2" fillId="0" borderId="70" xfId="1" applyFont="1" applyBorder="1" applyAlignment="1">
      <alignment horizontal="right"/>
    </xf>
    <xf numFmtId="0" fontId="0" fillId="0" borderId="71" xfId="0" applyBorder="1"/>
    <xf numFmtId="43" fontId="0" fillId="0" borderId="71" xfId="1" applyFont="1" applyBorder="1"/>
    <xf numFmtId="0" fontId="2" fillId="0" borderId="0" xfId="0" applyFont="1" applyBorder="1" applyAlignment="1">
      <alignment horizontal="justify" wrapText="1"/>
    </xf>
    <xf numFmtId="0" fontId="2" fillId="0" borderId="0" xfId="0" applyFont="1" applyBorder="1"/>
    <xf numFmtId="0" fontId="4" fillId="0" borderId="0" xfId="0" applyFont="1" applyBorder="1" applyAlignment="1">
      <alignment horizontal="justify" wrapText="1"/>
    </xf>
    <xf numFmtId="38" fontId="0" fillId="0" borderId="72" xfId="0" applyNumberFormat="1" applyBorder="1" applyAlignment="1">
      <alignment horizontal="center" vertical="top"/>
    </xf>
    <xf numFmtId="43" fontId="0" fillId="0" borderId="12" xfId="1" applyFont="1" applyBorder="1" applyAlignment="1">
      <alignment horizontal="center"/>
    </xf>
    <xf numFmtId="0" fontId="2" fillId="0" borderId="4" xfId="0" applyFont="1" applyBorder="1" applyAlignment="1">
      <alignment horizontal="justify" wrapText="1"/>
    </xf>
    <xf numFmtId="0" fontId="2" fillId="0" borderId="4"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5" fillId="0" borderId="61" xfId="0" applyFont="1" applyBorder="1" applyAlignment="1">
      <alignment horizontal="justify" vertical="center" wrapText="1"/>
    </xf>
    <xf numFmtId="0" fontId="7" fillId="0" borderId="61" xfId="0" applyFont="1" applyBorder="1" applyAlignment="1">
      <alignment horizontal="center" vertical="center" wrapText="1"/>
    </xf>
    <xf numFmtId="0" fontId="7" fillId="0" borderId="62" xfId="3" applyNumberFormat="1" applyFont="1" applyBorder="1" applyAlignment="1">
      <alignment horizontal="center" vertical="center" wrapText="1"/>
    </xf>
    <xf numFmtId="0" fontId="6" fillId="0" borderId="0" xfId="0" applyFont="1" applyBorder="1" applyAlignment="1">
      <alignment horizontal="justify" vertical="center" wrapText="1"/>
    </xf>
    <xf numFmtId="0" fontId="7" fillId="0" borderId="0" xfId="0" applyFont="1" applyBorder="1" applyAlignment="1">
      <alignment horizontal="center" vertical="center" wrapText="1"/>
    </xf>
    <xf numFmtId="0" fontId="7" fillId="0" borderId="14" xfId="3" applyNumberFormat="1" applyFont="1" applyBorder="1" applyAlignment="1">
      <alignment horizontal="center" vertical="center" wrapText="1"/>
    </xf>
    <xf numFmtId="0" fontId="5" fillId="0" borderId="0" xfId="0" applyFont="1" applyBorder="1" applyAlignment="1">
      <alignment horizontal="justify" vertical="center" wrapText="1"/>
    </xf>
    <xf numFmtId="164" fontId="9" fillId="0" borderId="0" xfId="4" applyFont="1" applyBorder="1" applyAlignment="1">
      <alignment vertical="center"/>
    </xf>
    <xf numFmtId="164" fontId="10" fillId="0" borderId="0" xfId="4" applyFont="1" applyBorder="1" applyAlignment="1">
      <alignment vertical="center"/>
    </xf>
    <xf numFmtId="164" fontId="11" fillId="0" borderId="0" xfId="4" applyFont="1" applyBorder="1" applyAlignment="1">
      <alignment vertical="center"/>
    </xf>
    <xf numFmtId="0" fontId="7" fillId="0" borderId="68"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2" xfId="0" applyFont="1" applyBorder="1" applyAlignment="1">
      <alignment vertical="center" wrapText="1"/>
    </xf>
    <xf numFmtId="0" fontId="7" fillId="0" borderId="12" xfId="0" applyFont="1" applyBorder="1" applyAlignment="1">
      <alignment vertical="center" wrapText="1"/>
    </xf>
    <xf numFmtId="0" fontId="13" fillId="0" borderId="12" xfId="0" applyFont="1" applyBorder="1" applyAlignment="1">
      <alignment vertical="center" wrapText="1"/>
    </xf>
    <xf numFmtId="164" fontId="14" fillId="0" borderId="12" xfId="3" applyFont="1" applyFill="1" applyBorder="1" applyAlignment="1">
      <alignment horizontal="center" vertical="center" wrapText="1"/>
    </xf>
    <xf numFmtId="0" fontId="5" fillId="0" borderId="12" xfId="0" applyFont="1" applyBorder="1" applyAlignment="1">
      <alignment horizontal="left" vertical="center" wrapText="1"/>
    </xf>
    <xf numFmtId="0" fontId="14" fillId="0" borderId="12" xfId="0" applyFont="1" applyBorder="1" applyAlignment="1">
      <alignment horizontal="center" vertical="center" wrapText="1"/>
    </xf>
    <xf numFmtId="0" fontId="5" fillId="0" borderId="12" xfId="0" quotePrefix="1" applyFont="1" applyBorder="1" applyAlignment="1">
      <alignment horizontal="center" vertical="center" wrapText="1"/>
    </xf>
    <xf numFmtId="0" fontId="7" fillId="0" borderId="12" xfId="0" applyFont="1" applyBorder="1" applyAlignment="1">
      <alignment horizontal="left" vertical="center" wrapText="1"/>
    </xf>
    <xf numFmtId="0" fontId="5" fillId="0" borderId="12" xfId="0" applyFont="1" applyBorder="1" applyAlignment="1">
      <alignment horizontal="justify" vertical="center" wrapText="1"/>
    </xf>
    <xf numFmtId="0" fontId="7" fillId="0" borderId="12" xfId="0" quotePrefix="1" applyFont="1" applyBorder="1" applyAlignment="1">
      <alignment horizontal="center" vertical="center" wrapText="1"/>
    </xf>
    <xf numFmtId="0" fontId="5" fillId="0" borderId="73" xfId="0" applyFont="1" applyBorder="1" applyAlignment="1">
      <alignment horizontal="center" vertical="center"/>
    </xf>
    <xf numFmtId="0" fontId="5" fillId="0" borderId="68" xfId="0" applyFont="1" applyBorder="1" applyAlignment="1">
      <alignment horizontal="center" vertical="center"/>
    </xf>
    <xf numFmtId="0" fontId="7" fillId="0" borderId="0" xfId="5"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7" fillId="0" borderId="76" xfId="0" applyFont="1" applyBorder="1" applyAlignment="1">
      <alignment horizontal="center" vertical="center"/>
    </xf>
    <xf numFmtId="164" fontId="7" fillId="0" borderId="12" xfId="0" applyNumberFormat="1" applyFont="1" applyBorder="1" applyAlignment="1">
      <alignment horizontal="center" vertical="center" wrapText="1"/>
    </xf>
    <xf numFmtId="0" fontId="7" fillId="0" borderId="68" xfId="0" applyFont="1" applyBorder="1" applyAlignment="1">
      <alignment vertical="center" wrapText="1"/>
    </xf>
    <xf numFmtId="0" fontId="5" fillId="0" borderId="2" xfId="0" quotePrefix="1" applyFont="1" applyBorder="1" applyAlignment="1">
      <alignment horizontal="center" vertical="center" wrapText="1"/>
    </xf>
    <xf numFmtId="0" fontId="5" fillId="0" borderId="77" xfId="0" applyFont="1" applyBorder="1" applyAlignment="1">
      <alignment horizontal="left" vertical="center" wrapText="1"/>
    </xf>
    <xf numFmtId="0" fontId="7" fillId="0" borderId="2" xfId="0" quotePrefix="1" applyFont="1" applyBorder="1" applyAlignment="1">
      <alignment horizontal="center" vertical="center" wrapText="1"/>
    </xf>
    <xf numFmtId="0" fontId="7" fillId="0" borderId="77" xfId="0" applyFont="1" applyBorder="1" applyAlignment="1">
      <alignment vertical="center" wrapText="1"/>
    </xf>
    <xf numFmtId="0" fontId="5" fillId="0" borderId="77" xfId="0" applyFont="1" applyBorder="1" applyAlignment="1">
      <alignment horizontal="center" vertical="center"/>
    </xf>
    <xf numFmtId="0" fontId="5" fillId="0" borderId="77" xfId="0" applyFont="1" applyBorder="1" applyAlignment="1">
      <alignment horizontal="center" vertical="center" wrapText="1"/>
    </xf>
    <xf numFmtId="0" fontId="5" fillId="0" borderId="77" xfId="0" quotePrefix="1" applyFont="1" applyBorder="1" applyAlignment="1">
      <alignment horizontal="center" vertical="center" wrapText="1"/>
    </xf>
    <xf numFmtId="0" fontId="5" fillId="0" borderId="0" xfId="0" applyFont="1" applyBorder="1" applyAlignment="1">
      <alignment vertical="center" wrapText="1"/>
    </xf>
    <xf numFmtId="0" fontId="7" fillId="0" borderId="73" xfId="0" applyFont="1" applyBorder="1" applyAlignment="1">
      <alignment horizontal="center" vertical="center"/>
    </xf>
    <xf numFmtId="0" fontId="5" fillId="0" borderId="78"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Border="1" applyAlignment="1">
      <alignment horizontal="center" vertical="center"/>
    </xf>
    <xf numFmtId="0" fontId="5" fillId="0" borderId="77" xfId="0" quotePrefix="1" applyFont="1" applyBorder="1" applyAlignment="1">
      <alignment horizontal="center" vertical="center"/>
    </xf>
    <xf numFmtId="0" fontId="5" fillId="0" borderId="0" xfId="5" applyFont="1" applyBorder="1" applyAlignment="1">
      <alignment horizontal="center" vertical="center"/>
    </xf>
    <xf numFmtId="0" fontId="7" fillId="0" borderId="0" xfId="5" applyFont="1" applyBorder="1" applyAlignment="1">
      <alignment horizontal="center" vertical="center"/>
    </xf>
    <xf numFmtId="165" fontId="7" fillId="0" borderId="14" xfId="0" applyNumberFormat="1" applyFont="1" applyBorder="1" applyAlignment="1">
      <alignment horizontal="center" vertical="center"/>
    </xf>
    <xf numFmtId="0" fontId="5" fillId="0" borderId="0" xfId="0" applyFont="1" applyBorder="1" applyAlignment="1">
      <alignment vertical="center"/>
    </xf>
    <xf numFmtId="0" fontId="7" fillId="0" borderId="78" xfId="0" applyFont="1" applyBorder="1" applyAlignment="1">
      <alignment horizontal="center" vertical="center"/>
    </xf>
    <xf numFmtId="0" fontId="5" fillId="0" borderId="79" xfId="0" applyFont="1" applyBorder="1" applyAlignment="1">
      <alignment horizontal="center" vertical="center"/>
    </xf>
    <xf numFmtId="0" fontId="5" fillId="0" borderId="77" xfId="0" applyFont="1" applyBorder="1" applyAlignment="1">
      <alignment vertical="center"/>
    </xf>
    <xf numFmtId="0" fontId="7" fillId="0" borderId="77" xfId="0" quotePrefix="1" applyFont="1" applyBorder="1" applyAlignment="1">
      <alignment horizontal="center" vertical="center"/>
    </xf>
    <xf numFmtId="0" fontId="7" fillId="0" borderId="0" xfId="0" applyFont="1" applyBorder="1" applyAlignment="1">
      <alignment vertical="center" wrapText="1"/>
    </xf>
    <xf numFmtId="0" fontId="5" fillId="0" borderId="1" xfId="0"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2" borderId="77" xfId="5" applyFont="1" applyFill="1" applyBorder="1" applyAlignment="1">
      <alignment horizontal="left" vertical="center" wrapText="1"/>
    </xf>
    <xf numFmtId="0" fontId="5" fillId="2" borderId="77" xfId="0" applyFont="1" applyFill="1" applyBorder="1" applyAlignment="1">
      <alignment horizontal="center" vertical="center" wrapText="1"/>
    </xf>
    <xf numFmtId="0" fontId="7" fillId="2" borderId="77" xfId="0" applyFont="1" applyFill="1" applyBorder="1" applyAlignment="1">
      <alignment horizontal="left" vertical="center" wrapText="1"/>
    </xf>
    <xf numFmtId="0" fontId="7" fillId="2" borderId="77" xfId="0" applyFont="1" applyFill="1" applyBorder="1" applyAlignment="1">
      <alignment vertical="center" wrapText="1"/>
    </xf>
    <xf numFmtId="0" fontId="5" fillId="0" borderId="77" xfId="0" applyFont="1" applyBorder="1" applyAlignment="1">
      <alignment vertical="center" wrapText="1"/>
    </xf>
    <xf numFmtId="0" fontId="7" fillId="0" borderId="14" xfId="0" applyFont="1" applyBorder="1" applyAlignment="1">
      <alignment vertical="center" wrapText="1"/>
    </xf>
    <xf numFmtId="0" fontId="5" fillId="0" borderId="79" xfId="0" applyFont="1" applyBorder="1" applyAlignment="1">
      <alignment vertical="center" wrapText="1"/>
    </xf>
    <xf numFmtId="2" fontId="5" fillId="0" borderId="63" xfId="0" applyNumberFormat="1" applyFont="1" applyBorder="1" applyAlignment="1">
      <alignment horizontal="center" vertical="center"/>
    </xf>
    <xf numFmtId="0" fontId="5" fillId="0" borderId="64" xfId="0" applyFont="1" applyBorder="1" applyAlignment="1">
      <alignment horizontal="left" vertical="center" wrapText="1"/>
    </xf>
    <xf numFmtId="0" fontId="5" fillId="0" borderId="64" xfId="0" applyFont="1" applyBorder="1" applyAlignment="1">
      <alignment horizontal="center" vertical="center"/>
    </xf>
    <xf numFmtId="171" fontId="5" fillId="0" borderId="64" xfId="0" applyNumberFormat="1" applyFont="1" applyBorder="1" applyAlignment="1">
      <alignment horizontal="center" vertical="center"/>
    </xf>
    <xf numFmtId="165" fontId="5" fillId="0" borderId="65" xfId="0" applyNumberFormat="1" applyFont="1" applyBorder="1" applyAlignment="1">
      <alignment horizontal="center" vertical="center"/>
    </xf>
    <xf numFmtId="2" fontId="5" fillId="0" borderId="14" xfId="0" applyNumberFormat="1" applyFont="1" applyBorder="1" applyAlignment="1">
      <alignment horizontal="center" vertical="center"/>
    </xf>
    <xf numFmtId="2" fontId="5" fillId="0" borderId="83" xfId="0" applyNumberFormat="1" applyFont="1" applyBorder="1" applyAlignment="1">
      <alignment horizontal="center" vertical="center"/>
    </xf>
    <xf numFmtId="2" fontId="5"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1" fontId="7" fillId="0" borderId="2" xfId="0" applyNumberFormat="1" applyFont="1" applyBorder="1" applyAlignment="1">
      <alignment horizontal="center" vertical="center"/>
    </xf>
    <xf numFmtId="0" fontId="2" fillId="3" borderId="20" xfId="0" applyFont="1" applyFill="1" applyBorder="1" applyAlignment="1">
      <alignment horizontal="justify" wrapText="1"/>
    </xf>
    <xf numFmtId="0" fontId="0" fillId="0" borderId="77" xfId="0" applyBorder="1" applyAlignment="1">
      <alignment horizontal="justify" wrapText="1"/>
    </xf>
    <xf numFmtId="0" fontId="2" fillId="0" borderId="20" xfId="0" applyFont="1" applyBorder="1" applyAlignment="1">
      <alignment horizontal="justify" wrapText="1"/>
    </xf>
    <xf numFmtId="0" fontId="0" fillId="0" borderId="20" xfId="0" applyBorder="1" applyAlignment="1">
      <alignment horizontal="justify" wrapText="1"/>
    </xf>
    <xf numFmtId="0" fontId="2" fillId="0" borderId="85" xfId="0" applyFont="1" applyBorder="1" applyAlignment="1">
      <alignment horizontal="justify" wrapText="1"/>
    </xf>
    <xf numFmtId="0" fontId="0" fillId="0" borderId="14" xfId="0" applyBorder="1" applyAlignment="1">
      <alignment horizontal="justify" wrapText="1"/>
    </xf>
    <xf numFmtId="0" fontId="0" fillId="0" borderId="1" xfId="0" applyBorder="1" applyAlignment="1">
      <alignment horizontal="justify" wrapText="1"/>
    </xf>
    <xf numFmtId="38" fontId="0" fillId="0" borderId="77" xfId="0" applyNumberFormat="1" applyBorder="1" applyAlignment="1">
      <alignment horizontal="center" vertical="top"/>
    </xf>
    <xf numFmtId="0" fontId="0" fillId="0" borderId="66" xfId="0" applyBorder="1" applyAlignment="1">
      <alignment horizontal="justify" wrapText="1"/>
    </xf>
    <xf numFmtId="38" fontId="0" fillId="0" borderId="63" xfId="0" applyNumberFormat="1" applyBorder="1" applyAlignment="1">
      <alignment horizontal="center" vertical="top"/>
    </xf>
    <xf numFmtId="0" fontId="0" fillId="0" borderId="67" xfId="0" applyBorder="1" applyAlignment="1">
      <alignment horizontal="justify" wrapText="1"/>
    </xf>
    <xf numFmtId="0" fontId="0" fillId="0" borderId="65" xfId="0" applyBorder="1" applyAlignment="1">
      <alignment horizontal="justify" wrapText="1"/>
    </xf>
    <xf numFmtId="44" fontId="0" fillId="0" borderId="0" xfId="2" applyFont="1" applyBorder="1" applyProtection="1">
      <protection locked="0"/>
    </xf>
    <xf numFmtId="44" fontId="0" fillId="0" borderId="12" xfId="2" applyFont="1" applyBorder="1" applyProtection="1">
      <protection locked="0"/>
    </xf>
    <xf numFmtId="44" fontId="2" fillId="0" borderId="4" xfId="2" applyFont="1" applyBorder="1" applyProtection="1">
      <protection locked="0"/>
    </xf>
    <xf numFmtId="44" fontId="2" fillId="0" borderId="70" xfId="2" applyFont="1" applyBorder="1" applyProtection="1">
      <protection locked="0"/>
    </xf>
    <xf numFmtId="44" fontId="0" fillId="0" borderId="4" xfId="2" applyFont="1" applyBorder="1" applyProtection="1">
      <protection locked="0"/>
    </xf>
    <xf numFmtId="44" fontId="0" fillId="0" borderId="70" xfId="2" applyFont="1" applyBorder="1" applyProtection="1">
      <protection locked="0"/>
    </xf>
    <xf numFmtId="44" fontId="2" fillId="0" borderId="1" xfId="2" applyFont="1" applyBorder="1" applyAlignment="1" applyProtection="1">
      <alignment horizontal="center" vertical="center" wrapText="1"/>
      <protection locked="0"/>
    </xf>
    <xf numFmtId="44" fontId="2" fillId="0" borderId="12" xfId="2" applyFont="1" applyBorder="1" applyProtection="1">
      <protection locked="0"/>
    </xf>
    <xf numFmtId="44" fontId="2" fillId="0" borderId="70" xfId="2" applyFont="1" applyBorder="1" applyAlignment="1" applyProtection="1">
      <alignment horizontal="right"/>
      <protection locked="0"/>
    </xf>
    <xf numFmtId="44" fontId="0" fillId="0" borderId="71" xfId="2" applyFont="1" applyBorder="1" applyProtection="1">
      <protection locked="0"/>
    </xf>
    <xf numFmtId="44" fontId="0" fillId="0" borderId="0" xfId="2" applyFont="1" applyProtection="1">
      <protection locked="0"/>
    </xf>
    <xf numFmtId="44" fontId="2" fillId="4" borderId="1" xfId="2" applyFont="1" applyFill="1" applyBorder="1" applyAlignment="1" applyProtection="1">
      <alignment horizontal="center" vertical="center"/>
      <protection locked="0"/>
    </xf>
    <xf numFmtId="44" fontId="0" fillId="0" borderId="2" xfId="2" applyFont="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0" xfId="0" applyProtection="1">
      <protection locked="0"/>
    </xf>
    <xf numFmtId="0" fontId="7" fillId="0" borderId="7" xfId="0" applyFont="1" applyBorder="1" applyAlignment="1" applyProtection="1">
      <alignment horizontal="center" vertical="center" wrapText="1"/>
      <protection locked="0"/>
    </xf>
    <xf numFmtId="0" fontId="7" fillId="0" borderId="74" xfId="3" applyNumberFormat="1" applyFont="1" applyBorder="1" applyAlignment="1" applyProtection="1">
      <alignment horizontal="center" vertical="center" wrapText="1"/>
      <protection locked="0"/>
    </xf>
    <xf numFmtId="165" fontId="5" fillId="0" borderId="12" xfId="0" applyNumberFormat="1" applyFont="1" applyBorder="1" applyAlignment="1" applyProtection="1">
      <alignment horizontal="center" vertical="center" wrapText="1"/>
      <protection locked="0"/>
    </xf>
    <xf numFmtId="166" fontId="5" fillId="0" borderId="9" xfId="0" applyNumberFormat="1" applyFont="1" applyBorder="1" applyAlignment="1" applyProtection="1">
      <alignment horizontal="center" vertical="center"/>
      <protection locked="0"/>
    </xf>
    <xf numFmtId="166" fontId="7" fillId="0" borderId="84" xfId="3" applyNumberFormat="1" applyFont="1" applyBorder="1" applyAlignment="1" applyProtection="1">
      <alignment horizontal="center" vertical="center" wrapText="1"/>
      <protection locked="0"/>
    </xf>
    <xf numFmtId="166" fontId="5" fillId="0" borderId="0" xfId="0" applyNumberFormat="1" applyFont="1" applyBorder="1" applyAlignment="1" applyProtection="1">
      <alignment horizontal="center" vertical="center"/>
      <protection locked="0"/>
    </xf>
    <xf numFmtId="166" fontId="7" fillId="0" borderId="14" xfId="3" applyNumberFormat="1" applyFont="1" applyBorder="1" applyAlignment="1" applyProtection="1">
      <alignment horizontal="center" vertical="center" wrapText="1"/>
      <protection locked="0"/>
    </xf>
    <xf numFmtId="166" fontId="5" fillId="0" borderId="10" xfId="0" applyNumberFormat="1" applyFont="1" applyBorder="1" applyAlignment="1" applyProtection="1">
      <alignment horizontal="center" vertical="center"/>
      <protection locked="0"/>
    </xf>
    <xf numFmtId="166" fontId="7" fillId="0" borderId="74" xfId="3" applyNumberFormat="1" applyFont="1" applyBorder="1" applyAlignment="1" applyProtection="1">
      <alignment horizontal="center" vertical="center" wrapText="1"/>
      <protection locked="0"/>
    </xf>
    <xf numFmtId="165" fontId="5" fillId="0" borderId="2" xfId="0" applyNumberFormat="1" applyFont="1" applyBorder="1" applyAlignment="1" applyProtection="1">
      <alignment horizontal="center" vertical="center" wrapText="1"/>
      <protection locked="0"/>
    </xf>
    <xf numFmtId="165" fontId="5" fillId="0" borderId="14" xfId="0" applyNumberFormat="1" applyFont="1" applyBorder="1" applyAlignment="1" applyProtection="1">
      <alignment horizontal="center" vertical="center" wrapText="1"/>
      <protection locked="0"/>
    </xf>
    <xf numFmtId="166" fontId="7" fillId="2" borderId="74" xfId="3" applyNumberFormat="1" applyFont="1" applyFill="1" applyBorder="1" applyAlignment="1" applyProtection="1">
      <alignment horizontal="center" vertical="center" wrapText="1"/>
      <protection locked="0"/>
    </xf>
    <xf numFmtId="165" fontId="16" fillId="0" borderId="2" xfId="0" applyNumberFormat="1" applyFont="1" applyBorder="1" applyAlignment="1" applyProtection="1">
      <alignment horizontal="center" vertical="center" wrapText="1"/>
      <protection locked="0"/>
    </xf>
    <xf numFmtId="166" fontId="7" fillId="0" borderId="75" xfId="3" applyNumberFormat="1" applyFont="1" applyBorder="1" applyAlignment="1" applyProtection="1">
      <alignment horizontal="center" vertical="center" wrapText="1"/>
      <protection locked="0"/>
    </xf>
    <xf numFmtId="165" fontId="5" fillId="0" borderId="0" xfId="0" applyNumberFormat="1" applyFont="1" applyBorder="1" applyAlignment="1" applyProtection="1">
      <alignment horizontal="center" vertical="center"/>
      <protection locked="0"/>
    </xf>
    <xf numFmtId="165" fontId="5" fillId="0" borderId="2" xfId="0" applyNumberFormat="1" applyFont="1" applyBorder="1" applyAlignment="1" applyProtection="1">
      <alignment horizontal="center" vertical="center"/>
      <protection locked="0"/>
    </xf>
    <xf numFmtId="165" fontId="5" fillId="0" borderId="0" xfId="0" applyNumberFormat="1" applyFont="1" applyBorder="1" applyAlignment="1" applyProtection="1">
      <alignment horizontal="center" vertical="center" wrapText="1"/>
      <protection locked="0"/>
    </xf>
    <xf numFmtId="165" fontId="7" fillId="0" borderId="7" xfId="3" applyNumberFormat="1" applyFont="1" applyFill="1" applyBorder="1" applyAlignment="1" applyProtection="1">
      <alignment horizontal="center" vertical="center"/>
      <protection locked="0"/>
    </xf>
    <xf numFmtId="165" fontId="7" fillId="0" borderId="74" xfId="0" applyNumberFormat="1" applyFont="1" applyBorder="1" applyAlignment="1" applyProtection="1">
      <alignment horizontal="center" vertical="center"/>
      <protection locked="0"/>
    </xf>
    <xf numFmtId="165" fontId="7" fillId="0" borderId="17" xfId="3" applyNumberFormat="1" applyFont="1" applyFill="1" applyBorder="1" applyAlignment="1" applyProtection="1">
      <alignment horizontal="center" vertical="center"/>
      <protection locked="0"/>
    </xf>
    <xf numFmtId="165" fontId="7" fillId="0" borderId="16" xfId="0" applyNumberFormat="1" applyFont="1" applyBorder="1" applyAlignment="1" applyProtection="1">
      <alignment horizontal="center" vertical="center"/>
      <protection locked="0"/>
    </xf>
    <xf numFmtId="165" fontId="5" fillId="0" borderId="0" xfId="3" applyNumberFormat="1" applyFont="1" applyFill="1" applyBorder="1" applyAlignment="1" applyProtection="1">
      <alignment horizontal="center" vertical="center"/>
      <protection locked="0"/>
    </xf>
    <xf numFmtId="165" fontId="7" fillId="0" borderId="0" xfId="3" applyNumberFormat="1" applyFont="1" applyFill="1" applyBorder="1" applyAlignment="1" applyProtection="1">
      <alignment horizontal="center" vertical="center"/>
      <protection locked="0"/>
    </xf>
    <xf numFmtId="165" fontId="7" fillId="0" borderId="2" xfId="0" applyNumberFormat="1" applyFont="1" applyBorder="1" applyAlignment="1" applyProtection="1">
      <alignment horizontal="center" vertical="center"/>
      <protection locked="0"/>
    </xf>
    <xf numFmtId="165" fontId="7" fillId="0" borderId="0" xfId="0" applyNumberFormat="1" applyFont="1" applyBorder="1" applyAlignment="1" applyProtection="1">
      <alignment horizontal="center" vertical="center" wrapText="1"/>
      <protection locked="0"/>
    </xf>
    <xf numFmtId="165" fontId="7" fillId="0" borderId="2" xfId="0" applyNumberFormat="1" applyFont="1" applyBorder="1" applyAlignment="1" applyProtection="1">
      <alignment horizontal="center" vertical="center" wrapText="1"/>
      <protection locked="0"/>
    </xf>
    <xf numFmtId="165" fontId="5" fillId="0" borderId="2" xfId="7" applyNumberFormat="1" applyFont="1" applyFill="1" applyBorder="1" applyAlignment="1" applyProtection="1">
      <alignment horizontal="center" vertical="center"/>
      <protection locked="0"/>
    </xf>
    <xf numFmtId="165" fontId="7" fillId="0" borderId="10" xfId="3" applyNumberFormat="1" applyFont="1" applyFill="1" applyBorder="1" applyAlignment="1" applyProtection="1">
      <alignment horizontal="center" vertical="center"/>
      <protection locked="0"/>
    </xf>
    <xf numFmtId="165" fontId="7" fillId="0" borderId="74" xfId="5" applyNumberFormat="1" applyFont="1" applyBorder="1" applyAlignment="1" applyProtection="1">
      <alignment horizontal="center" vertical="center"/>
      <protection locked="0"/>
    </xf>
    <xf numFmtId="165" fontId="7" fillId="0" borderId="14" xfId="5" applyNumberFormat="1" applyFont="1" applyBorder="1" applyAlignment="1" applyProtection="1">
      <alignment horizontal="center" vertical="center"/>
      <protection locked="0"/>
    </xf>
    <xf numFmtId="165" fontId="7" fillId="0" borderId="9" xfId="3" applyNumberFormat="1" applyFont="1" applyFill="1" applyBorder="1" applyAlignment="1" applyProtection="1">
      <alignment horizontal="center" vertical="center"/>
      <protection locked="0"/>
    </xf>
    <xf numFmtId="165" fontId="5" fillId="0" borderId="2" xfId="5" applyNumberFormat="1" applyFont="1" applyBorder="1" applyAlignment="1" applyProtection="1">
      <alignment horizontal="center" vertical="center"/>
      <protection locked="0"/>
    </xf>
    <xf numFmtId="165" fontId="5" fillId="0" borderId="18" xfId="0" applyNumberFormat="1" applyFont="1" applyBorder="1" applyAlignment="1" applyProtection="1">
      <alignment horizontal="center" vertical="center"/>
      <protection locked="0"/>
    </xf>
    <xf numFmtId="165" fontId="7" fillId="0" borderId="14" xfId="0" applyNumberFormat="1" applyFont="1" applyBorder="1" applyAlignment="1" applyProtection="1">
      <alignment horizontal="center" vertical="center"/>
      <protection locked="0"/>
    </xf>
    <xf numFmtId="165" fontId="5" fillId="0" borderId="18" xfId="5" applyNumberFormat="1" applyFont="1" applyBorder="1" applyAlignment="1" applyProtection="1">
      <alignment horizontal="center" vertical="center"/>
      <protection locked="0"/>
    </xf>
    <xf numFmtId="165" fontId="7" fillId="0" borderId="75" xfId="0" applyNumberFormat="1" applyFont="1" applyBorder="1" applyAlignment="1" applyProtection="1">
      <alignment horizontal="center" vertical="center"/>
      <protection locked="0"/>
    </xf>
    <xf numFmtId="165" fontId="5" fillId="0" borderId="14" xfId="5" applyNumberFormat="1" applyFont="1" applyBorder="1" applyAlignment="1" applyProtection="1">
      <alignment horizontal="center" vertical="center"/>
      <protection locked="0"/>
    </xf>
    <xf numFmtId="165" fontId="7" fillId="0" borderId="2" xfId="5" applyNumberFormat="1" applyFont="1" applyBorder="1" applyAlignment="1" applyProtection="1">
      <alignment horizontal="center" vertical="center"/>
      <protection locked="0"/>
    </xf>
    <xf numFmtId="165" fontId="5" fillId="0" borderId="19" xfId="3" applyNumberFormat="1" applyFont="1" applyFill="1" applyBorder="1" applyAlignment="1" applyProtection="1">
      <alignment horizontal="center" vertical="center"/>
      <protection locked="0"/>
    </xf>
    <xf numFmtId="165" fontId="5" fillId="0" borderId="16" xfId="0" applyNumberFormat="1" applyFont="1" applyBorder="1" applyAlignment="1" applyProtection="1">
      <alignment horizontal="center" vertical="center"/>
      <protection locked="0"/>
    </xf>
    <xf numFmtId="168" fontId="5" fillId="0" borderId="2" xfId="0" applyNumberFormat="1" applyFont="1" applyBorder="1" applyAlignment="1" applyProtection="1">
      <alignment horizontal="center" vertical="center"/>
      <protection locked="0"/>
    </xf>
    <xf numFmtId="166" fontId="7" fillId="0" borderId="7" xfId="0" applyNumberFormat="1" applyFont="1" applyBorder="1" applyAlignment="1" applyProtection="1">
      <alignment horizontal="center" vertical="center" wrapText="1"/>
      <protection locked="0"/>
    </xf>
    <xf numFmtId="165" fontId="5" fillId="0" borderId="2" xfId="3" applyNumberFormat="1" applyFont="1" applyBorder="1" applyAlignment="1" applyProtection="1">
      <alignment horizontal="center" vertical="center" wrapText="1"/>
      <protection locked="0"/>
    </xf>
    <xf numFmtId="3" fontId="7" fillId="0" borderId="1" xfId="3" applyNumberFormat="1" applyFont="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protection locked="0"/>
    </xf>
    <xf numFmtId="3" fontId="7" fillId="0" borderId="2" xfId="3" applyNumberFormat="1" applyFont="1" applyBorder="1" applyAlignment="1" applyProtection="1">
      <alignment horizontal="center" vertical="center" wrapText="1"/>
      <protection locked="0"/>
    </xf>
    <xf numFmtId="165" fontId="5" fillId="2" borderId="2" xfId="0" applyNumberFormat="1" applyFont="1" applyFill="1" applyBorder="1" applyAlignment="1" applyProtection="1">
      <alignment horizontal="center" vertical="center"/>
      <protection locked="0"/>
    </xf>
    <xf numFmtId="171" fontId="5" fillId="0" borderId="10" xfId="0" applyNumberFormat="1" applyFont="1" applyBorder="1" applyAlignment="1" applyProtection="1">
      <alignment horizontal="center" vertical="center"/>
      <protection locked="0"/>
    </xf>
    <xf numFmtId="0" fontId="26" fillId="0" borderId="47" xfId="0" applyFont="1" applyBorder="1" applyProtection="1">
      <protection locked="0"/>
    </xf>
    <xf numFmtId="164" fontId="27" fillId="0" borderId="31" xfId="0" applyNumberFormat="1" applyFont="1" applyBorder="1" applyAlignment="1" applyProtection="1">
      <alignment vertical="top"/>
      <protection locked="0"/>
    </xf>
    <xf numFmtId="0" fontId="27" fillId="0" borderId="46" xfId="0" applyFont="1" applyBorder="1" applyAlignment="1" applyProtection="1">
      <alignment horizontal="center"/>
      <protection locked="0"/>
    </xf>
    <xf numFmtId="164" fontId="27" fillId="0" borderId="37" xfId="0" applyNumberFormat="1" applyFont="1" applyBorder="1" applyAlignment="1" applyProtection="1">
      <alignment horizontal="center"/>
      <protection locked="0"/>
    </xf>
    <xf numFmtId="0" fontId="26" fillId="0" borderId="48" xfId="0" applyFont="1" applyBorder="1" applyAlignment="1" applyProtection="1">
      <alignment horizontal="center"/>
      <protection locked="0"/>
    </xf>
    <xf numFmtId="164" fontId="26" fillId="0" borderId="32" xfId="0" applyNumberFormat="1" applyFont="1" applyBorder="1" applyAlignment="1" applyProtection="1">
      <alignment horizontal="center"/>
      <protection locked="0"/>
    </xf>
    <xf numFmtId="0" fontId="26" fillId="0" borderId="53" xfId="0" applyFont="1" applyBorder="1" applyAlignment="1" applyProtection="1">
      <alignment horizontal="center"/>
      <protection locked="0"/>
    </xf>
    <xf numFmtId="164" fontId="26" fillId="0" borderId="54" xfId="0" applyNumberFormat="1" applyFont="1" applyBorder="1" applyAlignment="1" applyProtection="1">
      <alignment horizontal="center"/>
      <protection locked="0"/>
    </xf>
    <xf numFmtId="0" fontId="26" fillId="0" borderId="58" xfId="0" applyFont="1" applyBorder="1" applyAlignment="1" applyProtection="1">
      <alignment horizontal="center"/>
      <protection locked="0"/>
    </xf>
    <xf numFmtId="164" fontId="26" fillId="0" borderId="59" xfId="0" applyNumberFormat="1" applyFont="1" applyBorder="1" applyAlignment="1" applyProtection="1">
      <alignment horizontal="center"/>
      <protection locked="0"/>
    </xf>
    <xf numFmtId="0" fontId="0" fillId="0" borderId="48" xfId="0" applyBorder="1" applyProtection="1">
      <protection locked="0"/>
    </xf>
    <xf numFmtId="0" fontId="26" fillId="0" borderId="49" xfId="0" applyFont="1" applyBorder="1" applyAlignment="1" applyProtection="1">
      <alignment horizontal="center"/>
      <protection locked="0"/>
    </xf>
    <xf numFmtId="164" fontId="26" fillId="0" borderId="45" xfId="0" applyNumberFormat="1" applyFont="1" applyBorder="1" applyAlignment="1" applyProtection="1">
      <alignment horizontal="center"/>
      <protection locked="0"/>
    </xf>
    <xf numFmtId="0" fontId="0" fillId="0" borderId="60" xfId="0" applyBorder="1" applyProtection="1">
      <protection locked="0"/>
    </xf>
    <xf numFmtId="43" fontId="0" fillId="0" borderId="62" xfId="1" applyFont="1" applyBorder="1" applyAlignment="1" applyProtection="1">
      <alignment horizontal="center"/>
      <protection locked="0"/>
    </xf>
    <xf numFmtId="0" fontId="0" fillId="0" borderId="77" xfId="0" applyBorder="1" applyProtection="1">
      <protection locked="0"/>
    </xf>
    <xf numFmtId="43" fontId="0" fillId="0" borderId="14" xfId="1" applyFont="1" applyBorder="1" applyAlignment="1" applyProtection="1">
      <alignment horizontal="center"/>
      <protection locked="0"/>
    </xf>
    <xf numFmtId="44" fontId="0" fillId="0" borderId="14" xfId="2" applyFont="1" applyBorder="1" applyProtection="1">
      <protection locked="0"/>
    </xf>
    <xf numFmtId="0" fontId="0" fillId="0" borderId="63" xfId="0" applyBorder="1" applyProtection="1">
      <protection locked="0"/>
    </xf>
    <xf numFmtId="44" fontId="0" fillId="0" borderId="65" xfId="2" applyFont="1" applyBorder="1" applyProtection="1">
      <protection locked="0"/>
    </xf>
    <xf numFmtId="0" fontId="0" fillId="0" borderId="77"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77" xfId="0" applyBorder="1" applyAlignment="1" applyProtection="1">
      <alignment horizontal="justify" wrapText="1"/>
      <protection locked="0"/>
    </xf>
    <xf numFmtId="0" fontId="0" fillId="0" borderId="63" xfId="0" applyBorder="1" applyAlignment="1" applyProtection="1">
      <alignment horizontal="justify" wrapText="1"/>
      <protection locked="0"/>
    </xf>
    <xf numFmtId="0" fontId="3" fillId="0" borderId="68" xfId="0" applyFont="1" applyBorder="1" applyAlignment="1">
      <alignment horizontal="center" wrapText="1"/>
    </xf>
    <xf numFmtId="0" fontId="3" fillId="0" borderId="0" xfId="0" applyFont="1" applyBorder="1" applyAlignment="1">
      <alignment horizont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7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20" xfId="5" applyFont="1" applyFill="1" applyBorder="1" applyAlignment="1">
      <alignment horizontal="left" vertical="center" wrapText="1"/>
    </xf>
    <xf numFmtId="0" fontId="5" fillId="2" borderId="21" xfId="5" applyFont="1" applyFill="1" applyBorder="1" applyAlignment="1">
      <alignment horizontal="left" vertical="center" wrapText="1"/>
    </xf>
    <xf numFmtId="0" fontId="5" fillId="2" borderId="22" xfId="5"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14" xfId="0" applyFont="1" applyBorder="1" applyAlignment="1">
      <alignment horizontal="left" vertical="center" wrapText="1"/>
    </xf>
    <xf numFmtId="0" fontId="7" fillId="0" borderId="76" xfId="0" applyFont="1" applyBorder="1" applyAlignment="1">
      <alignment horizontal="center" vertical="center"/>
    </xf>
    <xf numFmtId="0" fontId="7" fillId="0" borderId="9" xfId="0" applyFont="1" applyBorder="1" applyAlignment="1">
      <alignment horizontal="center" vertical="center"/>
    </xf>
    <xf numFmtId="0" fontId="7" fillId="0" borderId="75" xfId="0" applyFont="1" applyBorder="1" applyAlignment="1">
      <alignment horizontal="center" vertical="center"/>
    </xf>
    <xf numFmtId="0" fontId="24" fillId="0" borderId="0" xfId="0" applyFont="1" applyBorder="1" applyAlignment="1">
      <alignment vertical="center" wrapText="1"/>
    </xf>
    <xf numFmtId="0" fontId="24" fillId="0" borderId="14" xfId="0" applyFont="1" applyBorder="1" applyAlignment="1">
      <alignment vertical="center" wrapText="1"/>
    </xf>
    <xf numFmtId="0" fontId="5" fillId="0" borderId="19" xfId="0" applyFont="1" applyBorder="1" applyAlignment="1">
      <alignment horizontal="left" vertical="center" wrapText="1"/>
    </xf>
    <xf numFmtId="0" fontId="5" fillId="0" borderId="82" xfId="0" applyFont="1" applyBorder="1" applyAlignment="1">
      <alignment horizontal="left" vertical="center" wrapText="1"/>
    </xf>
    <xf numFmtId="0" fontId="5" fillId="0" borderId="0"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80"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81" xfId="0" applyFont="1" applyBorder="1" applyAlignment="1">
      <alignment vertical="center" wrapText="1"/>
    </xf>
    <xf numFmtId="0" fontId="7" fillId="0" borderId="0" xfId="0" applyFont="1" applyBorder="1" applyAlignment="1">
      <alignment vertical="center" wrapText="1"/>
    </xf>
    <xf numFmtId="0" fontId="7" fillId="0" borderId="14" xfId="0" applyFont="1" applyBorder="1" applyAlignment="1">
      <alignmen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77"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3" fillId="0" borderId="69" xfId="0" applyFont="1" applyBorder="1" applyAlignment="1">
      <alignment horizontal="center" wrapText="1"/>
    </xf>
    <xf numFmtId="0" fontId="29" fillId="0" borderId="29" xfId="0" applyFont="1" applyBorder="1" applyAlignment="1">
      <alignment horizontal="left" vertical="center" wrapText="1"/>
    </xf>
    <xf numFmtId="0" fontId="17" fillId="0" borderId="29" xfId="0" applyFont="1" applyBorder="1"/>
    <xf numFmtId="0" fontId="26" fillId="0" borderId="29" xfId="0" applyFont="1" applyBorder="1" applyAlignment="1">
      <alignment horizontal="left" vertical="center" wrapText="1"/>
    </xf>
    <xf numFmtId="0" fontId="30" fillId="0" borderId="29" xfId="0" applyFont="1" applyBorder="1"/>
    <xf numFmtId="0" fontId="0" fillId="0" borderId="20"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77" xfId="0" applyBorder="1" applyAlignment="1" applyProtection="1">
      <alignment horizontal="center"/>
      <protection locked="0"/>
    </xf>
    <xf numFmtId="0" fontId="0" fillId="0" borderId="14" xfId="0" applyBorder="1" applyAlignment="1" applyProtection="1">
      <alignment horizontal="center"/>
      <protection locked="0"/>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43" fontId="2" fillId="3" borderId="20" xfId="1" applyFont="1" applyFill="1" applyBorder="1" applyAlignment="1">
      <alignment horizontal="center"/>
    </xf>
    <xf numFmtId="43" fontId="2" fillId="3" borderId="22" xfId="1" applyFont="1" applyFill="1" applyBorder="1" applyAlignment="1">
      <alignment horizontal="center"/>
    </xf>
    <xf numFmtId="0" fontId="2" fillId="0" borderId="20"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0" fillId="0" borderId="60" xfId="0" applyBorder="1" applyAlignment="1" applyProtection="1">
      <alignment horizontal="center" wrapText="1"/>
      <protection locked="0"/>
    </xf>
    <xf numFmtId="0" fontId="0" fillId="0" borderId="62" xfId="0" applyBorder="1" applyAlignment="1" applyProtection="1">
      <alignment horizontal="center" wrapText="1"/>
      <protection locked="0"/>
    </xf>
    <xf numFmtId="0" fontId="2" fillId="0" borderId="85" xfId="0" applyFont="1" applyBorder="1" applyAlignment="1" applyProtection="1">
      <alignment horizontal="center" wrapText="1"/>
      <protection locked="0"/>
    </xf>
    <xf numFmtId="0" fontId="2" fillId="0" borderId="86" xfId="0" applyFont="1" applyBorder="1" applyAlignment="1" applyProtection="1">
      <alignment horizontal="center" wrapText="1"/>
      <protection locked="0"/>
    </xf>
    <xf numFmtId="0" fontId="0" fillId="0" borderId="77"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2" xfId="0" applyBorder="1" applyAlignment="1" applyProtection="1">
      <alignment horizontal="center" wrapText="1"/>
      <protection locked="0"/>
    </xf>
  </cellXfs>
  <cellStyles count="8">
    <cellStyle name="Comma" xfId="1" builtinId="3"/>
    <cellStyle name="Comma 2" xfId="3" xr:uid="{18D3490B-BB40-4023-83EE-BCA3FD9A7290}"/>
    <cellStyle name="Currency" xfId="2" builtinId="4"/>
    <cellStyle name="Currency 2" xfId="7" xr:uid="{135BCEA0-358A-41F4-982E-B80418A12E3D}"/>
    <cellStyle name="Normal" xfId="0" builtinId="0"/>
    <cellStyle name="Normal 2" xfId="4" xr:uid="{7FE8D5E2-525B-47A8-B1F2-A2237665E7A8}"/>
    <cellStyle name="Normal 2 2" xfId="5" xr:uid="{5A6C344D-760C-4D3D-AE2B-83F48CAB7F6F}"/>
    <cellStyle name="Normal_Police Forensic Labs Costing" xfId="6" xr:uid="{BD316B95-2344-4963-B895-A3D2662A2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1952</xdr:row>
      <xdr:rowOff>0</xdr:rowOff>
    </xdr:from>
    <xdr:to>
      <xdr:col>1</xdr:col>
      <xdr:colOff>19050</xdr:colOff>
      <xdr:row>1952</xdr:row>
      <xdr:rowOff>9525</xdr:rowOff>
    </xdr:to>
    <xdr:sp macro="" textlink="">
      <xdr:nvSpPr>
        <xdr:cNvPr id="2" name="AutoShape 2" descr="C:\Users\ITCXB-~1\AppData\Local\Temp\ksohtml\wps5E9C.tmp.jpg">
          <a:extLst>
            <a:ext uri="{FF2B5EF4-FFF2-40B4-BE49-F238E27FC236}">
              <a16:creationId xmlns:a16="http://schemas.microsoft.com/office/drawing/2014/main" id="{3E8D6986-7739-4844-93B0-AFB9FD29855D}"/>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3" name="AutoShape 2" descr="C:\Users\ITCXB-~1\AppData\Local\Temp\ksohtml\wps5E9C.tmp.jpg">
          <a:extLst>
            <a:ext uri="{FF2B5EF4-FFF2-40B4-BE49-F238E27FC236}">
              <a16:creationId xmlns:a16="http://schemas.microsoft.com/office/drawing/2014/main" id="{1C5F4B7C-0974-46D8-A8FA-D3F63D316133}"/>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4" name="AutoShape 2" descr="C:\Users\ITCXB-~1\AppData\Local\Temp\ksohtml\wps5E9C.tmp.jpg">
          <a:extLst>
            <a:ext uri="{FF2B5EF4-FFF2-40B4-BE49-F238E27FC236}">
              <a16:creationId xmlns:a16="http://schemas.microsoft.com/office/drawing/2014/main" id="{6922601A-1B59-4D9A-9970-B6DB0C1EC4EA}"/>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5" name="AutoShape 2" descr="C:\Users\ITCXB-~1\AppData\Local\Temp\ksohtml\wps5E9C.tmp.jpg">
          <a:extLst>
            <a:ext uri="{FF2B5EF4-FFF2-40B4-BE49-F238E27FC236}">
              <a16:creationId xmlns:a16="http://schemas.microsoft.com/office/drawing/2014/main" id="{EE8C7871-0301-4F69-9E78-A801E3A48B94}"/>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6" name="AutoShape 2" descr="C:\Users\ITCXB-~1\AppData\Local\Temp\ksohtml\wps5E9C.tmp.jpg">
          <a:extLst>
            <a:ext uri="{FF2B5EF4-FFF2-40B4-BE49-F238E27FC236}">
              <a16:creationId xmlns:a16="http://schemas.microsoft.com/office/drawing/2014/main" id="{48C39602-9209-45AC-8D5A-3291F2076DDC}"/>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7" name="AutoShape 2" descr="C:\Users\ITCXB-~1\AppData\Local\Temp\ksohtml\wps5E9C.tmp.jpg">
          <a:extLst>
            <a:ext uri="{FF2B5EF4-FFF2-40B4-BE49-F238E27FC236}">
              <a16:creationId xmlns:a16="http://schemas.microsoft.com/office/drawing/2014/main" id="{F86340C9-EE81-4AE4-BEEC-425C8684D997}"/>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8" name="AutoShape 2" descr="C:\Users\ITCXB-~1\AppData\Local\Temp\ksohtml\wps5E9C.tmp.jpg">
          <a:extLst>
            <a:ext uri="{FF2B5EF4-FFF2-40B4-BE49-F238E27FC236}">
              <a16:creationId xmlns:a16="http://schemas.microsoft.com/office/drawing/2014/main" id="{1A450F49-6AFA-4ADB-A064-496C4AF7EFCD}"/>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1952</xdr:row>
      <xdr:rowOff>0</xdr:rowOff>
    </xdr:from>
    <xdr:to>
      <xdr:col>1</xdr:col>
      <xdr:colOff>19050</xdr:colOff>
      <xdr:row>1952</xdr:row>
      <xdr:rowOff>9525</xdr:rowOff>
    </xdr:to>
    <xdr:sp macro="" textlink="">
      <xdr:nvSpPr>
        <xdr:cNvPr id="9" name="AutoShape 2" descr="C:\Users\ITCXB-~1\AppData\Local\Temp\ksohtml\wps5E9C.tmp.jpg">
          <a:extLst>
            <a:ext uri="{FF2B5EF4-FFF2-40B4-BE49-F238E27FC236}">
              <a16:creationId xmlns:a16="http://schemas.microsoft.com/office/drawing/2014/main" id="{01701B15-E192-4099-BAA8-4E267634AE2E}"/>
            </a:ext>
          </a:extLst>
        </xdr:cNvPr>
        <xdr:cNvSpPr>
          <a:spLocks noChangeAspect="1" noChangeArrowheads="1"/>
        </xdr:cNvSpPr>
      </xdr:nvSpPr>
      <xdr:spPr bwMode="auto">
        <a:xfrm>
          <a:off x="542925" y="431111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1790</xdr:row>
      <xdr:rowOff>0</xdr:rowOff>
    </xdr:from>
    <xdr:to>
      <xdr:col>1</xdr:col>
      <xdr:colOff>19050</xdr:colOff>
      <xdr:row>1790</xdr:row>
      <xdr:rowOff>9525</xdr:rowOff>
    </xdr:to>
    <xdr:sp macro="" textlink="">
      <xdr:nvSpPr>
        <xdr:cNvPr id="10" name="AutoShape 2" descr="C:\Users\ITCXB-~1\AppData\Local\Temp\ksohtml\wps5E9C.tmp.jpg">
          <a:extLst>
            <a:ext uri="{FF2B5EF4-FFF2-40B4-BE49-F238E27FC236}">
              <a16:creationId xmlns:a16="http://schemas.microsoft.com/office/drawing/2014/main" id="{170402F4-59CA-4B87-B0A3-5B3F8D9433D1}"/>
            </a:ext>
          </a:extLst>
        </xdr:cNvPr>
        <xdr:cNvSpPr>
          <a:spLocks noChangeAspect="1" noChangeArrowheads="1"/>
        </xdr:cNvSpPr>
      </xdr:nvSpPr>
      <xdr:spPr bwMode="auto">
        <a:xfrm>
          <a:off x="542925" y="4003071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1790</xdr:row>
      <xdr:rowOff>0</xdr:rowOff>
    </xdr:from>
    <xdr:to>
      <xdr:col>1</xdr:col>
      <xdr:colOff>19050</xdr:colOff>
      <xdr:row>1790</xdr:row>
      <xdr:rowOff>9525</xdr:rowOff>
    </xdr:to>
    <xdr:sp macro="" textlink="">
      <xdr:nvSpPr>
        <xdr:cNvPr id="11" name="AutoShape 2" descr="C:\Users\ITCXB-~1\AppData\Local\Temp\ksohtml\wps5E9C.tmp.jpg">
          <a:extLst>
            <a:ext uri="{FF2B5EF4-FFF2-40B4-BE49-F238E27FC236}">
              <a16:creationId xmlns:a16="http://schemas.microsoft.com/office/drawing/2014/main" id="{85B49228-A7AE-430F-9D7B-4D6D2AA7499B}"/>
            </a:ext>
          </a:extLst>
        </xdr:cNvPr>
        <xdr:cNvSpPr>
          <a:spLocks noChangeAspect="1" noChangeArrowheads="1"/>
        </xdr:cNvSpPr>
      </xdr:nvSpPr>
      <xdr:spPr bwMode="auto">
        <a:xfrm>
          <a:off x="542925" y="4003071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1951</xdr:row>
      <xdr:rowOff>0</xdr:rowOff>
    </xdr:from>
    <xdr:to>
      <xdr:col>1</xdr:col>
      <xdr:colOff>19050</xdr:colOff>
      <xdr:row>1951</xdr:row>
      <xdr:rowOff>9525</xdr:rowOff>
    </xdr:to>
    <xdr:sp macro="" textlink="">
      <xdr:nvSpPr>
        <xdr:cNvPr id="12" name="AutoShape 2" descr="C:\Users\ITCXB-~1\AppData\Local\Temp\ksohtml\wps5E9C.tmp.jpg">
          <a:extLst>
            <a:ext uri="{FF2B5EF4-FFF2-40B4-BE49-F238E27FC236}">
              <a16:creationId xmlns:a16="http://schemas.microsoft.com/office/drawing/2014/main" id="{BC9FBB19-A337-4546-8039-DF4D2BD126A8}"/>
            </a:ext>
          </a:extLst>
        </xdr:cNvPr>
        <xdr:cNvSpPr>
          <a:spLocks noChangeAspect="1" noChangeArrowheads="1"/>
        </xdr:cNvSpPr>
      </xdr:nvSpPr>
      <xdr:spPr bwMode="auto">
        <a:xfrm>
          <a:off x="542925" y="4309110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CC9F0-1D82-4194-BD72-C1DA29DC6964}">
  <dimension ref="A1:H744"/>
  <sheetViews>
    <sheetView view="pageBreakPreview" topLeftCell="A593" zoomScaleNormal="100" zoomScaleSheetLayoutView="100" workbookViewId="0">
      <selection activeCell="C673" sqref="C673"/>
    </sheetView>
  </sheetViews>
  <sheetFormatPr defaultRowHeight="14.4" x14ac:dyDescent="0.3"/>
  <cols>
    <col min="1" max="1" width="6.77734375" style="182" customWidth="1"/>
    <col min="2" max="2" width="1.77734375" customWidth="1"/>
    <col min="3" max="3" width="67.33203125" style="4" customWidth="1"/>
    <col min="4" max="4" width="3" customWidth="1"/>
    <col min="6" max="6" width="10.109375" style="2" customWidth="1"/>
    <col min="7" max="8" width="14.77734375" style="3" bestFit="1" customWidth="1"/>
  </cols>
  <sheetData>
    <row r="1" spans="1:8" s="1" customFormat="1" ht="28.8" x14ac:dyDescent="0.3">
      <c r="A1" s="187" t="s">
        <v>0</v>
      </c>
      <c r="B1" s="176"/>
      <c r="C1" s="176" t="s">
        <v>1150</v>
      </c>
      <c r="D1" s="176"/>
      <c r="E1" s="176" t="s">
        <v>1151</v>
      </c>
      <c r="F1" s="177" t="s">
        <v>1470</v>
      </c>
      <c r="G1" s="178" t="s">
        <v>1153</v>
      </c>
      <c r="H1" s="193" t="s">
        <v>1</v>
      </c>
    </row>
    <row r="2" spans="1:8" x14ac:dyDescent="0.3">
      <c r="A2" s="188"/>
      <c r="B2" s="167"/>
      <c r="C2" s="189"/>
      <c r="D2" s="167"/>
      <c r="E2" s="167"/>
      <c r="F2" s="14"/>
      <c r="G2" s="301"/>
      <c r="H2" s="302"/>
    </row>
    <row r="3" spans="1:8" x14ac:dyDescent="0.3">
      <c r="A3" s="389" t="s">
        <v>2</v>
      </c>
      <c r="B3" s="390"/>
      <c r="C3" s="390"/>
      <c r="D3" s="167"/>
      <c r="E3" s="167"/>
      <c r="F3" s="14"/>
      <c r="G3" s="301"/>
      <c r="H3" s="302"/>
    </row>
    <row r="4" spans="1:8" x14ac:dyDescent="0.3">
      <c r="A4" s="188"/>
      <c r="B4" s="167"/>
      <c r="C4" s="189"/>
      <c r="D4" s="167"/>
      <c r="E4" s="167"/>
      <c r="F4" s="14"/>
      <c r="G4" s="301"/>
      <c r="H4" s="302"/>
    </row>
    <row r="5" spans="1:8" x14ac:dyDescent="0.3">
      <c r="A5" s="188"/>
      <c r="B5" s="167"/>
      <c r="C5" s="190" t="s">
        <v>3</v>
      </c>
      <c r="D5" s="167"/>
      <c r="E5" s="167"/>
      <c r="F5" s="14"/>
      <c r="G5" s="301"/>
      <c r="H5" s="302"/>
    </row>
    <row r="6" spans="1:8" x14ac:dyDescent="0.3">
      <c r="A6" s="188"/>
      <c r="B6" s="167"/>
      <c r="C6" s="189"/>
      <c r="D6" s="167"/>
      <c r="E6" s="167"/>
      <c r="F6" s="14"/>
      <c r="G6" s="301"/>
      <c r="H6" s="302"/>
    </row>
    <row r="7" spans="1:8" x14ac:dyDescent="0.3">
      <c r="A7" s="188"/>
      <c r="B7" s="167"/>
      <c r="C7" s="190" t="s">
        <v>4</v>
      </c>
      <c r="D7" s="167"/>
      <c r="E7" s="167"/>
      <c r="F7" s="14"/>
      <c r="G7" s="301"/>
      <c r="H7" s="302"/>
    </row>
    <row r="8" spans="1:8" x14ac:dyDescent="0.3">
      <c r="A8" s="188"/>
      <c r="B8" s="167"/>
      <c r="C8" s="189"/>
      <c r="D8" s="167"/>
      <c r="E8" s="167"/>
      <c r="F8" s="14"/>
      <c r="G8" s="301"/>
      <c r="H8" s="302"/>
    </row>
    <row r="9" spans="1:8" ht="43.2" x14ac:dyDescent="0.3">
      <c r="A9" s="188"/>
      <c r="B9" s="167"/>
      <c r="C9" s="189" t="s">
        <v>5</v>
      </c>
      <c r="D9" s="167"/>
      <c r="E9" s="167"/>
      <c r="F9" s="14"/>
      <c r="G9" s="301"/>
      <c r="H9" s="302"/>
    </row>
    <row r="10" spans="1:8" x14ac:dyDescent="0.3">
      <c r="A10" s="188"/>
      <c r="B10" s="167"/>
      <c r="C10" s="190" t="s">
        <v>6</v>
      </c>
      <c r="D10" s="167"/>
      <c r="E10" s="167"/>
      <c r="F10" s="14"/>
      <c r="G10" s="301"/>
      <c r="H10" s="302"/>
    </row>
    <row r="11" spans="1:8" ht="115.2" x14ac:dyDescent="0.3">
      <c r="A11" s="188"/>
      <c r="B11" s="167"/>
      <c r="C11" s="189" t="s">
        <v>7</v>
      </c>
      <c r="D11" s="167"/>
      <c r="E11" s="167"/>
      <c r="F11" s="14"/>
      <c r="G11" s="301"/>
      <c r="H11" s="302"/>
    </row>
    <row r="12" spans="1:8" x14ac:dyDescent="0.3">
      <c r="A12" s="188"/>
      <c r="B12" s="167"/>
      <c r="C12" s="190" t="s">
        <v>8</v>
      </c>
      <c r="D12" s="167"/>
      <c r="E12" s="167"/>
      <c r="F12" s="14"/>
      <c r="G12" s="301"/>
      <c r="H12" s="302"/>
    </row>
    <row r="13" spans="1:8" ht="57.6" x14ac:dyDescent="0.3">
      <c r="A13" s="188"/>
      <c r="B13" s="167"/>
      <c r="C13" s="189" t="s">
        <v>9</v>
      </c>
      <c r="D13" s="167"/>
      <c r="E13" s="167"/>
      <c r="F13" s="14"/>
      <c r="G13" s="301"/>
      <c r="H13" s="302"/>
    </row>
    <row r="14" spans="1:8" ht="28.8" x14ac:dyDescent="0.3">
      <c r="A14" s="188"/>
      <c r="B14" s="167"/>
      <c r="C14" s="189" t="s">
        <v>10</v>
      </c>
      <c r="D14" s="167"/>
      <c r="E14" s="167"/>
      <c r="F14" s="14"/>
      <c r="G14" s="301"/>
      <c r="H14" s="302"/>
    </row>
    <row r="15" spans="1:8" x14ac:dyDescent="0.3">
      <c r="A15" s="188"/>
      <c r="B15" s="167"/>
      <c r="C15" s="190" t="s">
        <v>11</v>
      </c>
      <c r="D15" s="167"/>
      <c r="E15" s="167"/>
      <c r="F15" s="14"/>
      <c r="G15" s="301"/>
      <c r="H15" s="302"/>
    </row>
    <row r="16" spans="1:8" x14ac:dyDescent="0.3">
      <c r="A16" s="188"/>
      <c r="B16" s="167"/>
      <c r="C16" s="190" t="s">
        <v>12</v>
      </c>
      <c r="D16" s="167"/>
      <c r="E16" s="167"/>
      <c r="F16" s="14"/>
      <c r="G16" s="301"/>
      <c r="H16" s="302"/>
    </row>
    <row r="17" spans="1:8" ht="28.8" x14ac:dyDescent="0.3">
      <c r="A17" s="188" t="s">
        <v>13</v>
      </c>
      <c r="B17" s="167"/>
      <c r="C17" s="189" t="s">
        <v>14</v>
      </c>
      <c r="D17" s="167"/>
      <c r="E17" s="167"/>
      <c r="F17" s="14"/>
      <c r="G17" s="301"/>
      <c r="H17" s="302"/>
    </row>
    <row r="18" spans="1:8" x14ac:dyDescent="0.3">
      <c r="A18" s="188"/>
      <c r="B18" s="167"/>
      <c r="C18" s="189"/>
      <c r="D18" s="167"/>
      <c r="E18" s="167"/>
      <c r="F18" s="14"/>
      <c r="G18" s="301"/>
      <c r="H18" s="302"/>
    </row>
    <row r="19" spans="1:8" ht="28.8" x14ac:dyDescent="0.3">
      <c r="A19" s="188"/>
      <c r="B19" s="167"/>
      <c r="C19" s="189" t="s">
        <v>15</v>
      </c>
      <c r="D19" s="167"/>
      <c r="E19" s="167"/>
      <c r="F19" s="14"/>
      <c r="G19" s="301"/>
      <c r="H19" s="302"/>
    </row>
    <row r="20" spans="1:8" x14ac:dyDescent="0.3">
      <c r="A20" s="188"/>
      <c r="B20" s="167"/>
      <c r="C20" s="189"/>
      <c r="D20" s="167"/>
      <c r="E20" s="167"/>
      <c r="F20" s="14"/>
      <c r="G20" s="301"/>
      <c r="H20" s="302"/>
    </row>
    <row r="21" spans="1:8" ht="28.8" x14ac:dyDescent="0.3">
      <c r="A21" s="188"/>
      <c r="B21" s="167"/>
      <c r="C21" s="189" t="s">
        <v>16</v>
      </c>
      <c r="D21" s="167"/>
      <c r="E21" s="167"/>
      <c r="F21" s="14"/>
      <c r="G21" s="301"/>
      <c r="H21" s="302"/>
    </row>
    <row r="22" spans="1:8" x14ac:dyDescent="0.3">
      <c r="A22" s="188"/>
      <c r="B22" s="167"/>
      <c r="C22" s="189"/>
      <c r="D22" s="167"/>
      <c r="E22" s="167"/>
      <c r="F22" s="14"/>
      <c r="G22" s="301"/>
      <c r="H22" s="302"/>
    </row>
    <row r="23" spans="1:8" ht="43.2" x14ac:dyDescent="0.3">
      <c r="A23" s="188"/>
      <c r="B23" s="167"/>
      <c r="C23" s="189" t="s">
        <v>17</v>
      </c>
      <c r="D23" s="167"/>
      <c r="E23" s="167"/>
      <c r="F23" s="14"/>
      <c r="G23" s="301"/>
      <c r="H23" s="302"/>
    </row>
    <row r="24" spans="1:8" x14ac:dyDescent="0.3">
      <c r="A24" s="188"/>
      <c r="B24" s="167"/>
      <c r="C24" s="189"/>
      <c r="D24" s="167"/>
      <c r="E24" s="167"/>
      <c r="F24" s="14"/>
      <c r="G24" s="301"/>
      <c r="H24" s="302"/>
    </row>
    <row r="25" spans="1:8" ht="28.8" x14ac:dyDescent="0.3">
      <c r="A25" s="188"/>
      <c r="B25" s="167"/>
      <c r="C25" s="189" t="s">
        <v>18</v>
      </c>
      <c r="D25" s="167"/>
      <c r="E25" s="167"/>
      <c r="F25" s="14"/>
      <c r="G25" s="301"/>
      <c r="H25" s="302"/>
    </row>
    <row r="26" spans="1:8" x14ac:dyDescent="0.3">
      <c r="A26" s="188"/>
      <c r="B26" s="167"/>
      <c r="C26" s="189"/>
      <c r="D26" s="167"/>
      <c r="E26" s="167"/>
      <c r="F26" s="14"/>
      <c r="G26" s="301"/>
      <c r="H26" s="302"/>
    </row>
    <row r="27" spans="1:8" ht="28.8" x14ac:dyDescent="0.3">
      <c r="A27" s="188"/>
      <c r="B27" s="167"/>
      <c r="C27" s="189" t="s">
        <v>19</v>
      </c>
      <c r="D27" s="167"/>
      <c r="E27" s="167"/>
      <c r="F27" s="14"/>
      <c r="G27" s="301"/>
      <c r="H27" s="302"/>
    </row>
    <row r="28" spans="1:8" x14ac:dyDescent="0.3">
      <c r="A28" s="188"/>
      <c r="B28" s="167"/>
      <c r="C28" s="189"/>
      <c r="D28" s="167"/>
      <c r="E28" s="167"/>
      <c r="F28" s="14"/>
      <c r="G28" s="301"/>
      <c r="H28" s="302"/>
    </row>
    <row r="29" spans="1:8" x14ac:dyDescent="0.3">
      <c r="A29" s="188"/>
      <c r="B29" s="167"/>
      <c r="C29" s="189"/>
      <c r="D29" s="167"/>
      <c r="E29" s="167"/>
      <c r="F29" s="14"/>
      <c r="G29" s="301"/>
      <c r="H29" s="302"/>
    </row>
    <row r="30" spans="1:8" ht="30" customHeight="1" thickBot="1" x14ac:dyDescent="0.35">
      <c r="A30" s="183"/>
      <c r="B30" s="8"/>
      <c r="C30" s="11" t="s">
        <v>926</v>
      </c>
      <c r="D30" s="12"/>
      <c r="E30" s="12"/>
      <c r="F30" s="13"/>
      <c r="G30" s="303"/>
      <c r="H30" s="304">
        <f>SUM(H24:H28)</f>
        <v>0</v>
      </c>
    </row>
    <row r="31" spans="1:8" ht="15" thickTop="1" x14ac:dyDescent="0.3">
      <c r="A31" s="188"/>
      <c r="B31" s="167"/>
      <c r="C31" s="189"/>
      <c r="D31" s="167"/>
      <c r="E31" s="167"/>
      <c r="F31" s="14"/>
      <c r="G31" s="301"/>
      <c r="H31" s="302"/>
    </row>
    <row r="32" spans="1:8" x14ac:dyDescent="0.3">
      <c r="A32" s="188"/>
      <c r="B32" s="167"/>
      <c r="C32" s="191" t="s">
        <v>927</v>
      </c>
      <c r="D32" s="167"/>
      <c r="E32" s="167"/>
      <c r="F32" s="14"/>
      <c r="G32" s="301"/>
      <c r="H32" s="302">
        <f>H30</f>
        <v>0</v>
      </c>
    </row>
    <row r="33" spans="1:8" x14ac:dyDescent="0.3">
      <c r="A33" s="188"/>
      <c r="B33" s="167"/>
      <c r="C33" s="189"/>
      <c r="D33" s="167"/>
      <c r="E33" s="167"/>
      <c r="F33" s="14"/>
      <c r="G33" s="301"/>
      <c r="H33" s="302"/>
    </row>
    <row r="34" spans="1:8" x14ac:dyDescent="0.3">
      <c r="A34" s="188"/>
      <c r="B34" s="167"/>
      <c r="C34" s="189" t="s">
        <v>20</v>
      </c>
      <c r="D34" s="167"/>
      <c r="E34" s="167"/>
      <c r="F34" s="14"/>
      <c r="G34" s="301"/>
      <c r="H34" s="302"/>
    </row>
    <row r="35" spans="1:8" x14ac:dyDescent="0.3">
      <c r="A35" s="188"/>
      <c r="B35" s="167"/>
      <c r="C35" s="189"/>
      <c r="D35" s="167"/>
      <c r="E35" s="167"/>
      <c r="F35" s="14"/>
      <c r="G35" s="301"/>
      <c r="H35" s="302"/>
    </row>
    <row r="36" spans="1:8" ht="43.2" x14ac:dyDescent="0.3">
      <c r="A36" s="188"/>
      <c r="B36" s="167"/>
      <c r="C36" s="189" t="s">
        <v>21</v>
      </c>
      <c r="D36" s="167"/>
      <c r="E36" s="167"/>
      <c r="F36" s="14"/>
      <c r="G36" s="301"/>
      <c r="H36" s="302"/>
    </row>
    <row r="37" spans="1:8" x14ac:dyDescent="0.3">
      <c r="A37" s="188"/>
      <c r="B37" s="167"/>
      <c r="C37" s="189"/>
      <c r="D37" s="167"/>
      <c r="E37" s="167"/>
      <c r="F37" s="14"/>
      <c r="G37" s="301"/>
      <c r="H37" s="302"/>
    </row>
    <row r="38" spans="1:8" x14ac:dyDescent="0.3">
      <c r="A38" s="188"/>
      <c r="B38" s="167"/>
      <c r="C38" s="189" t="s">
        <v>22</v>
      </c>
      <c r="D38" s="167"/>
      <c r="E38" s="167"/>
      <c r="F38" s="14"/>
      <c r="G38" s="301"/>
      <c r="H38" s="302"/>
    </row>
    <row r="39" spans="1:8" x14ac:dyDescent="0.3">
      <c r="A39" s="188"/>
      <c r="B39" s="167"/>
      <c r="C39" s="189"/>
      <c r="D39" s="167"/>
      <c r="E39" s="167"/>
      <c r="F39" s="14"/>
      <c r="G39" s="301"/>
      <c r="H39" s="302"/>
    </row>
    <row r="40" spans="1:8" ht="86.4" x14ac:dyDescent="0.3">
      <c r="A40" s="188"/>
      <c r="B40" s="167"/>
      <c r="C40" s="189" t="s">
        <v>23</v>
      </c>
      <c r="D40" s="167"/>
      <c r="E40" s="167"/>
      <c r="F40" s="14"/>
      <c r="G40" s="301"/>
      <c r="H40" s="302"/>
    </row>
    <row r="41" spans="1:8" x14ac:dyDescent="0.3">
      <c r="A41" s="188"/>
      <c r="B41" s="167"/>
      <c r="C41" s="189"/>
      <c r="D41" s="167"/>
      <c r="E41" s="167"/>
      <c r="F41" s="14"/>
      <c r="G41" s="301"/>
      <c r="H41" s="302"/>
    </row>
    <row r="42" spans="1:8" x14ac:dyDescent="0.3">
      <c r="A42" s="188"/>
      <c r="B42" s="167"/>
      <c r="C42" s="189" t="s">
        <v>24</v>
      </c>
      <c r="D42" s="167"/>
      <c r="E42" s="167"/>
      <c r="F42" s="14"/>
      <c r="G42" s="301"/>
      <c r="H42" s="302"/>
    </row>
    <row r="43" spans="1:8" x14ac:dyDescent="0.3">
      <c r="A43" s="188"/>
      <c r="B43" s="167"/>
      <c r="C43" s="189"/>
      <c r="D43" s="167"/>
      <c r="E43" s="167"/>
      <c r="F43" s="14"/>
      <c r="G43" s="301"/>
      <c r="H43" s="302"/>
    </row>
    <row r="44" spans="1:8" ht="57.6" x14ac:dyDescent="0.3">
      <c r="A44" s="188"/>
      <c r="B44" s="167"/>
      <c r="C44" s="189" t="s">
        <v>25</v>
      </c>
      <c r="D44" s="167"/>
      <c r="E44" s="167"/>
      <c r="F44" s="14"/>
      <c r="G44" s="301"/>
      <c r="H44" s="302"/>
    </row>
    <row r="45" spans="1:8" x14ac:dyDescent="0.3">
      <c r="A45" s="188"/>
      <c r="B45" s="167"/>
      <c r="C45" s="189"/>
      <c r="D45" s="167"/>
      <c r="E45" s="167"/>
      <c r="F45" s="14"/>
      <c r="G45" s="301"/>
      <c r="H45" s="302"/>
    </row>
    <row r="46" spans="1:8" ht="28.8" x14ac:dyDescent="0.3">
      <c r="A46" s="188"/>
      <c r="B46" s="167"/>
      <c r="C46" s="189" t="s">
        <v>26</v>
      </c>
      <c r="D46" s="167"/>
      <c r="E46" s="167"/>
      <c r="F46" s="14"/>
      <c r="G46" s="301"/>
      <c r="H46" s="302"/>
    </row>
    <row r="47" spans="1:8" x14ac:dyDescent="0.3">
      <c r="A47" s="188"/>
      <c r="B47" s="167"/>
      <c r="C47" s="189"/>
      <c r="D47" s="167"/>
      <c r="E47" s="167"/>
      <c r="F47" s="14"/>
      <c r="G47" s="301"/>
      <c r="H47" s="302"/>
    </row>
    <row r="48" spans="1:8" ht="57.6" x14ac:dyDescent="0.3">
      <c r="A48" s="188"/>
      <c r="B48" s="167"/>
      <c r="C48" s="189" t="s">
        <v>27</v>
      </c>
      <c r="D48" s="167"/>
      <c r="E48" s="167"/>
      <c r="F48" s="14"/>
      <c r="G48" s="301"/>
      <c r="H48" s="302"/>
    </row>
    <row r="49" spans="1:8" x14ac:dyDescent="0.3">
      <c r="A49" s="188"/>
      <c r="B49" s="167"/>
      <c r="C49" s="189"/>
      <c r="D49" s="167"/>
      <c r="E49" s="167"/>
      <c r="F49" s="14"/>
      <c r="G49" s="301"/>
      <c r="H49" s="302"/>
    </row>
    <row r="50" spans="1:8" x14ac:dyDescent="0.3">
      <c r="A50" s="188"/>
      <c r="B50" s="167"/>
      <c r="C50" s="189" t="s">
        <v>28</v>
      </c>
      <c r="D50" s="167"/>
      <c r="E50" s="167"/>
      <c r="F50" s="14"/>
      <c r="G50" s="301"/>
      <c r="H50" s="302"/>
    </row>
    <row r="51" spans="1:8" x14ac:dyDescent="0.3">
      <c r="A51" s="188"/>
      <c r="B51" s="167"/>
      <c r="C51" s="189"/>
      <c r="D51" s="167"/>
      <c r="E51" s="167"/>
      <c r="F51" s="14"/>
      <c r="G51" s="301"/>
      <c r="H51" s="302"/>
    </row>
    <row r="52" spans="1:8" ht="43.2" x14ac:dyDescent="0.3">
      <c r="A52" s="188"/>
      <c r="B52" s="167"/>
      <c r="C52" s="189" t="s">
        <v>29</v>
      </c>
      <c r="D52" s="167"/>
      <c r="E52" s="167"/>
      <c r="F52" s="14"/>
      <c r="G52" s="301"/>
      <c r="H52" s="302"/>
    </row>
    <row r="53" spans="1:8" x14ac:dyDescent="0.3">
      <c r="A53" s="188"/>
      <c r="B53" s="167"/>
      <c r="C53" s="189"/>
      <c r="D53" s="167"/>
      <c r="E53" s="167"/>
      <c r="F53" s="14"/>
      <c r="G53" s="301"/>
      <c r="H53" s="302"/>
    </row>
    <row r="54" spans="1:8" ht="28.8" x14ac:dyDescent="0.3">
      <c r="A54" s="188"/>
      <c r="B54" s="167"/>
      <c r="C54" s="189" t="s">
        <v>30</v>
      </c>
      <c r="D54" s="167"/>
      <c r="E54" s="167"/>
      <c r="F54" s="14"/>
      <c r="G54" s="301"/>
      <c r="H54" s="302"/>
    </row>
    <row r="55" spans="1:8" x14ac:dyDescent="0.3">
      <c r="A55" s="188"/>
      <c r="B55" s="167"/>
      <c r="C55" s="189"/>
      <c r="D55" s="167"/>
      <c r="E55" s="167"/>
      <c r="F55" s="14"/>
      <c r="G55" s="301"/>
      <c r="H55" s="302"/>
    </row>
    <row r="56" spans="1:8" x14ac:dyDescent="0.3">
      <c r="A56" s="188"/>
      <c r="B56" s="167"/>
      <c r="C56" s="189" t="s">
        <v>31</v>
      </c>
      <c r="D56" s="167"/>
      <c r="E56" s="167"/>
      <c r="F56" s="14"/>
      <c r="G56" s="301"/>
      <c r="H56" s="302"/>
    </row>
    <row r="57" spans="1:8" x14ac:dyDescent="0.3">
      <c r="A57" s="188"/>
      <c r="B57" s="167"/>
      <c r="C57" s="189"/>
      <c r="D57" s="167"/>
      <c r="E57" s="167"/>
      <c r="F57" s="14"/>
      <c r="G57" s="301"/>
      <c r="H57" s="302"/>
    </row>
    <row r="58" spans="1:8" ht="28.8" x14ac:dyDescent="0.3">
      <c r="A58" s="188"/>
      <c r="B58" s="167"/>
      <c r="C58" s="189" t="s">
        <v>32</v>
      </c>
      <c r="D58" s="167"/>
      <c r="E58" s="167"/>
      <c r="F58" s="14"/>
      <c r="G58" s="301"/>
      <c r="H58" s="302">
        <f>ROUND($F58*G58,2)</f>
        <v>0</v>
      </c>
    </row>
    <row r="59" spans="1:8" x14ac:dyDescent="0.3">
      <c r="A59" s="188"/>
      <c r="B59" s="167"/>
      <c r="C59" s="189"/>
      <c r="D59" s="167"/>
      <c r="E59" s="167"/>
      <c r="F59" s="14"/>
      <c r="G59" s="301"/>
      <c r="H59" s="302"/>
    </row>
    <row r="60" spans="1:8" x14ac:dyDescent="0.3">
      <c r="A60" s="188"/>
      <c r="B60" s="167"/>
      <c r="C60" s="189"/>
      <c r="D60" s="167"/>
      <c r="E60" s="167"/>
      <c r="F60" s="14"/>
      <c r="G60" s="301"/>
      <c r="H60" s="302"/>
    </row>
    <row r="61" spans="1:8" x14ac:dyDescent="0.3">
      <c r="A61" s="188"/>
      <c r="B61" s="167"/>
      <c r="C61" s="189"/>
      <c r="D61" s="167"/>
      <c r="E61" s="167"/>
      <c r="F61" s="14"/>
      <c r="G61" s="301"/>
      <c r="H61" s="302"/>
    </row>
    <row r="62" spans="1:8" x14ac:dyDescent="0.3">
      <c r="A62" s="188"/>
      <c r="B62" s="167"/>
      <c r="C62" s="189"/>
      <c r="D62" s="167"/>
      <c r="E62" s="167"/>
      <c r="F62" s="14"/>
      <c r="G62" s="301"/>
      <c r="H62" s="302"/>
    </row>
    <row r="63" spans="1:8" x14ac:dyDescent="0.3">
      <c r="A63" s="188"/>
      <c r="B63" s="167"/>
      <c r="C63" s="189"/>
      <c r="D63" s="167"/>
      <c r="E63" s="167"/>
      <c r="F63" s="14"/>
      <c r="G63" s="301"/>
      <c r="H63" s="302"/>
    </row>
    <row r="64" spans="1:8" x14ac:dyDescent="0.3">
      <c r="A64" s="188"/>
      <c r="B64" s="167"/>
      <c r="C64" s="189"/>
      <c r="D64" s="167"/>
      <c r="E64" s="167"/>
      <c r="F64" s="14"/>
      <c r="G64" s="301"/>
      <c r="H64" s="302"/>
    </row>
    <row r="65" spans="1:8" ht="30" customHeight="1" thickBot="1" x14ac:dyDescent="0.35">
      <c r="A65" s="183"/>
      <c r="B65" s="8"/>
      <c r="C65" s="11" t="s">
        <v>926</v>
      </c>
      <c r="D65" s="12"/>
      <c r="E65" s="12"/>
      <c r="F65" s="13"/>
      <c r="G65" s="303"/>
      <c r="H65" s="304">
        <f>SUM(H32:H59)</f>
        <v>0</v>
      </c>
    </row>
    <row r="66" spans="1:8" ht="15" thickTop="1" x14ac:dyDescent="0.3">
      <c r="A66" s="188"/>
      <c r="B66" s="167"/>
      <c r="C66" s="189"/>
      <c r="D66" s="167"/>
      <c r="E66" s="167"/>
      <c r="F66" s="14"/>
      <c r="G66" s="301"/>
      <c r="H66" s="302"/>
    </row>
    <row r="67" spans="1:8" x14ac:dyDescent="0.3">
      <c r="A67" s="188"/>
      <c r="B67" s="167"/>
      <c r="C67" s="191" t="s">
        <v>927</v>
      </c>
      <c r="D67" s="167"/>
      <c r="E67" s="167"/>
      <c r="F67" s="14"/>
      <c r="G67" s="301"/>
      <c r="H67" s="302">
        <f>H65</f>
        <v>0</v>
      </c>
    </row>
    <row r="68" spans="1:8" x14ac:dyDescent="0.3">
      <c r="A68" s="188"/>
      <c r="B68" s="167"/>
      <c r="C68" s="189"/>
      <c r="D68" s="167"/>
      <c r="E68" s="167"/>
      <c r="F68" s="14"/>
      <c r="G68" s="301"/>
      <c r="H68" s="302"/>
    </row>
    <row r="69" spans="1:8" x14ac:dyDescent="0.3">
      <c r="A69" s="188"/>
      <c r="B69" s="167"/>
      <c r="C69" s="190" t="s">
        <v>33</v>
      </c>
      <c r="D69" s="167"/>
      <c r="E69" s="167"/>
      <c r="F69" s="14"/>
      <c r="G69" s="301"/>
      <c r="H69" s="302"/>
    </row>
    <row r="70" spans="1:8" x14ac:dyDescent="0.3">
      <c r="A70" s="188"/>
      <c r="B70" s="167"/>
      <c r="C70" s="189"/>
      <c r="D70" s="167"/>
      <c r="E70" s="167"/>
      <c r="F70" s="14"/>
      <c r="G70" s="301"/>
      <c r="H70" s="302"/>
    </row>
    <row r="71" spans="1:8" ht="43.2" x14ac:dyDescent="0.3">
      <c r="A71" s="188" t="s">
        <v>13</v>
      </c>
      <c r="B71" s="167"/>
      <c r="C71" s="189" t="s">
        <v>34</v>
      </c>
      <c r="D71" s="167"/>
      <c r="E71" s="167" t="s">
        <v>35</v>
      </c>
      <c r="F71" s="14"/>
      <c r="G71" s="301"/>
      <c r="H71" s="302">
        <f>ROUND($F71*G71,2)</f>
        <v>0</v>
      </c>
    </row>
    <row r="72" spans="1:8" x14ac:dyDescent="0.3">
      <c r="A72" s="188"/>
      <c r="B72" s="167"/>
      <c r="C72" s="189"/>
      <c r="D72" s="167"/>
      <c r="E72" s="167"/>
      <c r="F72" s="14"/>
      <c r="G72" s="301"/>
      <c r="H72" s="302"/>
    </row>
    <row r="73" spans="1:8" ht="115.2" x14ac:dyDescent="0.3">
      <c r="A73" s="188" t="s">
        <v>36</v>
      </c>
      <c r="B73" s="167"/>
      <c r="C73" s="189" t="s">
        <v>37</v>
      </c>
      <c r="D73" s="167"/>
      <c r="E73" s="167" t="s">
        <v>35</v>
      </c>
      <c r="F73" s="14"/>
      <c r="G73" s="301"/>
      <c r="H73" s="302">
        <f>ROUND($F73*G73,2)</f>
        <v>0</v>
      </c>
    </row>
    <row r="74" spans="1:8" x14ac:dyDescent="0.3">
      <c r="A74" s="188"/>
      <c r="B74" s="167"/>
      <c r="C74" s="189"/>
      <c r="D74" s="167"/>
      <c r="E74" s="167"/>
      <c r="F74" s="14"/>
      <c r="G74" s="301"/>
      <c r="H74" s="302"/>
    </row>
    <row r="75" spans="1:8" ht="43.2" x14ac:dyDescent="0.3">
      <c r="A75" s="188" t="s">
        <v>13</v>
      </c>
      <c r="B75" s="167"/>
      <c r="C75" s="189" t="s">
        <v>38</v>
      </c>
      <c r="D75" s="167"/>
      <c r="E75" s="167" t="s">
        <v>35</v>
      </c>
      <c r="F75" s="14"/>
      <c r="G75" s="301"/>
      <c r="H75" s="302">
        <f>ROUND($F75*G75,2)</f>
        <v>0</v>
      </c>
    </row>
    <row r="76" spans="1:8" x14ac:dyDescent="0.3">
      <c r="A76" s="188"/>
      <c r="B76" s="167"/>
      <c r="C76" s="189"/>
      <c r="D76" s="167"/>
      <c r="E76" s="167"/>
      <c r="F76" s="14"/>
      <c r="G76" s="301"/>
      <c r="H76" s="302"/>
    </row>
    <row r="77" spans="1:8" ht="43.2" x14ac:dyDescent="0.3">
      <c r="A77" s="188" t="s">
        <v>36</v>
      </c>
      <c r="B77" s="167"/>
      <c r="C77" s="189" t="s">
        <v>39</v>
      </c>
      <c r="D77" s="167"/>
      <c r="E77" s="167" t="s">
        <v>35</v>
      </c>
      <c r="F77" s="14"/>
      <c r="G77" s="301"/>
      <c r="H77" s="302">
        <f>ROUND($F77*G77,2)</f>
        <v>0</v>
      </c>
    </row>
    <row r="78" spans="1:8" x14ac:dyDescent="0.3">
      <c r="A78" s="188"/>
      <c r="B78" s="167"/>
      <c r="C78" s="189"/>
      <c r="D78" s="167"/>
      <c r="E78" s="167"/>
      <c r="F78" s="14"/>
      <c r="G78" s="301"/>
      <c r="H78" s="302"/>
    </row>
    <row r="79" spans="1:8" ht="28.8" x14ac:dyDescent="0.3">
      <c r="A79" s="188" t="s">
        <v>40</v>
      </c>
      <c r="B79" s="167"/>
      <c r="C79" s="189" t="s">
        <v>41</v>
      </c>
      <c r="D79" s="167"/>
      <c r="E79" s="167" t="s">
        <v>35</v>
      </c>
      <c r="F79" s="14"/>
      <c r="G79" s="301"/>
      <c r="H79" s="302">
        <f>ROUND($F79*G79,2)</f>
        <v>0</v>
      </c>
    </row>
    <row r="80" spans="1:8" x14ac:dyDescent="0.3">
      <c r="A80" s="188"/>
      <c r="B80" s="167"/>
      <c r="C80" s="189"/>
      <c r="D80" s="167"/>
      <c r="E80" s="167"/>
      <c r="F80" s="14"/>
      <c r="G80" s="301"/>
      <c r="H80" s="302"/>
    </row>
    <row r="81" spans="1:8" ht="86.4" x14ac:dyDescent="0.3">
      <c r="A81" s="188" t="s">
        <v>42</v>
      </c>
      <c r="B81" s="167"/>
      <c r="C81" s="189" t="s">
        <v>43</v>
      </c>
      <c r="D81" s="167"/>
      <c r="E81" s="167" t="s">
        <v>35</v>
      </c>
      <c r="F81" s="14"/>
      <c r="G81" s="301"/>
      <c r="H81" s="302">
        <f>ROUND($F81*G81,2)</f>
        <v>0</v>
      </c>
    </row>
    <row r="82" spans="1:8" x14ac:dyDescent="0.3">
      <c r="A82" s="188"/>
      <c r="B82" s="167"/>
      <c r="C82" s="189"/>
      <c r="D82" s="167"/>
      <c r="E82" s="167"/>
      <c r="F82" s="14"/>
      <c r="G82" s="301"/>
      <c r="H82" s="302"/>
    </row>
    <row r="83" spans="1:8" ht="28.8" x14ac:dyDescent="0.3">
      <c r="A83" s="188" t="s">
        <v>44</v>
      </c>
      <c r="B83" s="167"/>
      <c r="C83" s="189" t="s">
        <v>45</v>
      </c>
      <c r="D83" s="167"/>
      <c r="E83" s="167" t="s">
        <v>35</v>
      </c>
      <c r="F83" s="14"/>
      <c r="G83" s="301"/>
      <c r="H83" s="302">
        <f>ROUND($F83*G83,2)</f>
        <v>0</v>
      </c>
    </row>
    <row r="84" spans="1:8" x14ac:dyDescent="0.3">
      <c r="A84" s="188"/>
      <c r="B84" s="167"/>
      <c r="C84" s="189"/>
      <c r="D84" s="167"/>
      <c r="E84" s="167"/>
      <c r="F84" s="14"/>
      <c r="G84" s="301"/>
      <c r="H84" s="302"/>
    </row>
    <row r="85" spans="1:8" ht="28.8" x14ac:dyDescent="0.3">
      <c r="A85" s="188" t="s">
        <v>46</v>
      </c>
      <c r="B85" s="167"/>
      <c r="C85" s="189" t="s">
        <v>47</v>
      </c>
      <c r="D85" s="167"/>
      <c r="E85" s="167" t="s">
        <v>35</v>
      </c>
      <c r="F85" s="14"/>
      <c r="G85" s="301"/>
      <c r="H85" s="302">
        <f>ROUND($F85*G85,2)</f>
        <v>0</v>
      </c>
    </row>
    <row r="86" spans="1:8" x14ac:dyDescent="0.3">
      <c r="A86" s="188"/>
      <c r="B86" s="167"/>
      <c r="C86" s="189"/>
      <c r="D86" s="167"/>
      <c r="E86" s="167"/>
      <c r="F86" s="14"/>
      <c r="G86" s="301"/>
      <c r="H86" s="302"/>
    </row>
    <row r="87" spans="1:8" ht="28.8" x14ac:dyDescent="0.3">
      <c r="A87" s="188" t="s">
        <v>48</v>
      </c>
      <c r="B87" s="167"/>
      <c r="C87" s="189" t="s">
        <v>49</v>
      </c>
      <c r="D87" s="167"/>
      <c r="E87" s="167"/>
      <c r="F87" s="14"/>
      <c r="G87" s="301"/>
      <c r="H87" s="302"/>
    </row>
    <row r="88" spans="1:8" x14ac:dyDescent="0.3">
      <c r="A88" s="188"/>
      <c r="B88" s="167"/>
      <c r="C88" s="189"/>
      <c r="D88" s="167"/>
      <c r="E88" s="167"/>
      <c r="F88" s="14"/>
      <c r="G88" s="301"/>
      <c r="H88" s="302"/>
    </row>
    <row r="89" spans="1:8" ht="100.8" x14ac:dyDescent="0.3">
      <c r="A89" s="188"/>
      <c r="B89" s="167"/>
      <c r="C89" s="189" t="s">
        <v>50</v>
      </c>
      <c r="D89" s="167"/>
      <c r="E89" s="167"/>
      <c r="F89" s="14"/>
      <c r="G89" s="301"/>
      <c r="H89" s="302"/>
    </row>
    <row r="90" spans="1:8" x14ac:dyDescent="0.3">
      <c r="A90" s="188"/>
      <c r="B90" s="167"/>
      <c r="C90" s="189"/>
      <c r="D90" s="167"/>
      <c r="E90" s="167"/>
      <c r="F90" s="14"/>
      <c r="G90" s="301"/>
      <c r="H90" s="302"/>
    </row>
    <row r="91" spans="1:8" ht="30" customHeight="1" thickBot="1" x14ac:dyDescent="0.35">
      <c r="A91" s="183"/>
      <c r="B91" s="8"/>
      <c r="C91" s="11" t="s">
        <v>926</v>
      </c>
      <c r="D91" s="8"/>
      <c r="E91" s="8"/>
      <c r="F91" s="10"/>
      <c r="G91" s="305"/>
      <c r="H91" s="306">
        <f>SUM(H67:H89)</f>
        <v>0</v>
      </c>
    </row>
    <row r="92" spans="1:8" ht="15" thickTop="1" x14ac:dyDescent="0.3">
      <c r="A92" s="188"/>
      <c r="B92" s="167"/>
      <c r="C92" s="191"/>
      <c r="D92" s="167"/>
      <c r="E92" s="167"/>
      <c r="F92" s="14"/>
      <c r="G92" s="301"/>
      <c r="H92" s="302"/>
    </row>
    <row r="93" spans="1:8" x14ac:dyDescent="0.3">
      <c r="A93" s="188"/>
      <c r="B93" s="167"/>
      <c r="C93" s="191" t="s">
        <v>927</v>
      </c>
      <c r="D93" s="167"/>
      <c r="E93" s="167"/>
      <c r="F93" s="14"/>
      <c r="G93" s="301"/>
      <c r="H93" s="302">
        <f>H91</f>
        <v>0</v>
      </c>
    </row>
    <row r="94" spans="1:8" x14ac:dyDescent="0.3">
      <c r="A94" s="188"/>
      <c r="B94" s="167"/>
      <c r="C94" s="189"/>
      <c r="D94" s="167"/>
      <c r="E94" s="167"/>
      <c r="F94" s="14"/>
      <c r="G94" s="301"/>
      <c r="H94" s="302"/>
    </row>
    <row r="95" spans="1:8" ht="43.2" x14ac:dyDescent="0.3">
      <c r="A95" s="188"/>
      <c r="B95" s="167"/>
      <c r="C95" s="189" t="s">
        <v>51</v>
      </c>
      <c r="D95" s="167"/>
      <c r="E95" s="167"/>
      <c r="F95" s="14"/>
      <c r="G95" s="301"/>
      <c r="H95" s="302"/>
    </row>
    <row r="96" spans="1:8" x14ac:dyDescent="0.3">
      <c r="A96" s="188"/>
      <c r="B96" s="167"/>
      <c r="C96" s="189"/>
      <c r="D96" s="167"/>
      <c r="E96" s="167"/>
      <c r="F96" s="14"/>
      <c r="G96" s="301"/>
      <c r="H96" s="302"/>
    </row>
    <row r="97" spans="1:8" ht="43.2" x14ac:dyDescent="0.3">
      <c r="A97" s="188"/>
      <c r="B97" s="167"/>
      <c r="C97" s="189" t="s">
        <v>52</v>
      </c>
      <c r="D97" s="167"/>
      <c r="E97" s="167"/>
      <c r="F97" s="14"/>
      <c r="G97" s="301"/>
      <c r="H97" s="302"/>
    </row>
    <row r="98" spans="1:8" x14ac:dyDescent="0.3">
      <c r="A98" s="188"/>
      <c r="B98" s="167"/>
      <c r="C98" s="189"/>
      <c r="D98" s="167"/>
      <c r="E98" s="167"/>
      <c r="F98" s="14"/>
      <c r="G98" s="301"/>
      <c r="H98" s="302"/>
    </row>
    <row r="99" spans="1:8" ht="57.6" x14ac:dyDescent="0.3">
      <c r="A99" s="188"/>
      <c r="B99" s="167"/>
      <c r="C99" s="189" t="s">
        <v>53</v>
      </c>
      <c r="D99" s="167"/>
      <c r="E99" s="167"/>
      <c r="F99" s="14"/>
      <c r="G99" s="301"/>
      <c r="H99" s="302"/>
    </row>
    <row r="100" spans="1:8" x14ac:dyDescent="0.3">
      <c r="A100" s="188"/>
      <c r="B100" s="167"/>
      <c r="C100" s="189"/>
      <c r="D100" s="167"/>
      <c r="E100" s="167"/>
      <c r="F100" s="14"/>
      <c r="G100" s="301"/>
      <c r="H100" s="302"/>
    </row>
    <row r="101" spans="1:8" ht="86.4" x14ac:dyDescent="0.3">
      <c r="A101" s="188"/>
      <c r="B101" s="167"/>
      <c r="C101" s="189" t="s">
        <v>54</v>
      </c>
      <c r="D101" s="167"/>
      <c r="E101" s="167"/>
      <c r="F101" s="14"/>
      <c r="G101" s="301"/>
      <c r="H101" s="302"/>
    </row>
    <row r="102" spans="1:8" x14ac:dyDescent="0.3">
      <c r="A102" s="188"/>
      <c r="B102" s="167"/>
      <c r="C102" s="189"/>
      <c r="D102" s="167"/>
      <c r="E102" s="167"/>
      <c r="F102" s="14"/>
      <c r="G102" s="301"/>
      <c r="H102" s="302"/>
    </row>
    <row r="103" spans="1:8" ht="100.8" x14ac:dyDescent="0.3">
      <c r="A103" s="188"/>
      <c r="B103" s="167"/>
      <c r="C103" s="189" t="s">
        <v>55</v>
      </c>
      <c r="D103" s="167"/>
      <c r="E103" s="167"/>
      <c r="F103" s="14"/>
      <c r="G103" s="301"/>
      <c r="H103" s="302"/>
    </row>
    <row r="104" spans="1:8" x14ac:dyDescent="0.3">
      <c r="A104" s="188"/>
      <c r="B104" s="167"/>
      <c r="C104" s="189"/>
      <c r="D104" s="167"/>
      <c r="E104" s="167"/>
      <c r="F104" s="14"/>
      <c r="G104" s="301"/>
      <c r="H104" s="302"/>
    </row>
    <row r="105" spans="1:8" ht="72" x14ac:dyDescent="0.3">
      <c r="A105" s="188"/>
      <c r="B105" s="167"/>
      <c r="C105" s="189" t="s">
        <v>56</v>
      </c>
      <c r="D105" s="167"/>
      <c r="E105" s="167"/>
      <c r="F105" s="14"/>
      <c r="G105" s="301"/>
      <c r="H105" s="302"/>
    </row>
    <row r="106" spans="1:8" x14ac:dyDescent="0.3">
      <c r="A106" s="188"/>
      <c r="B106" s="167"/>
      <c r="C106" s="189"/>
      <c r="D106" s="167"/>
      <c r="E106" s="167"/>
      <c r="F106" s="14"/>
      <c r="G106" s="301"/>
      <c r="H106" s="302"/>
    </row>
    <row r="107" spans="1:8" ht="43.2" x14ac:dyDescent="0.3">
      <c r="A107" s="188"/>
      <c r="B107" s="167"/>
      <c r="C107" s="189" t="s">
        <v>57</v>
      </c>
      <c r="D107" s="167"/>
      <c r="E107" s="167"/>
      <c r="F107" s="14"/>
      <c r="G107" s="301"/>
      <c r="H107" s="302"/>
    </row>
    <row r="108" spans="1:8" x14ac:dyDescent="0.3">
      <c r="A108" s="188"/>
      <c r="B108" s="167"/>
      <c r="C108" s="189"/>
      <c r="D108" s="167"/>
      <c r="E108" s="167"/>
      <c r="F108" s="14"/>
      <c r="G108" s="301"/>
      <c r="H108" s="302"/>
    </row>
    <row r="109" spans="1:8" ht="100.8" x14ac:dyDescent="0.3">
      <c r="A109" s="188"/>
      <c r="B109" s="167"/>
      <c r="C109" s="189" t="s">
        <v>58</v>
      </c>
      <c r="D109" s="167"/>
      <c r="E109" s="167"/>
      <c r="F109" s="14"/>
      <c r="G109" s="301"/>
      <c r="H109" s="302"/>
    </row>
    <row r="110" spans="1:8" x14ac:dyDescent="0.3">
      <c r="A110" s="188"/>
      <c r="B110" s="167"/>
      <c r="C110" s="189"/>
      <c r="D110" s="167"/>
      <c r="E110" s="167"/>
      <c r="F110" s="14"/>
      <c r="G110" s="301"/>
      <c r="H110" s="302"/>
    </row>
    <row r="111" spans="1:8" ht="30" customHeight="1" thickBot="1" x14ac:dyDescent="0.35">
      <c r="A111" s="183"/>
      <c r="B111" s="8"/>
      <c r="C111" s="11" t="s">
        <v>926</v>
      </c>
      <c r="D111" s="8"/>
      <c r="E111" s="8"/>
      <c r="F111" s="10"/>
      <c r="G111" s="305"/>
      <c r="H111" s="306">
        <f>SUM(H93:H109)</f>
        <v>0</v>
      </c>
    </row>
    <row r="112" spans="1:8" ht="15" thickTop="1" x14ac:dyDescent="0.3">
      <c r="A112" s="188"/>
      <c r="B112" s="167"/>
      <c r="C112" s="191"/>
      <c r="D112" s="167"/>
      <c r="E112" s="167"/>
      <c r="F112" s="14"/>
      <c r="G112" s="301"/>
      <c r="H112" s="302"/>
    </row>
    <row r="113" spans="1:8" x14ac:dyDescent="0.3">
      <c r="A113" s="188"/>
      <c r="B113" s="167"/>
      <c r="C113" s="191" t="s">
        <v>927</v>
      </c>
      <c r="D113" s="167"/>
      <c r="E113" s="167"/>
      <c r="F113" s="14"/>
      <c r="G113" s="301"/>
      <c r="H113" s="302">
        <f>H111</f>
        <v>0</v>
      </c>
    </row>
    <row r="114" spans="1:8" x14ac:dyDescent="0.3">
      <c r="A114" s="188"/>
      <c r="B114" s="167"/>
      <c r="C114" s="189"/>
      <c r="D114" s="167"/>
      <c r="E114" s="167"/>
      <c r="F114" s="14"/>
      <c r="G114" s="301"/>
      <c r="H114" s="302"/>
    </row>
    <row r="115" spans="1:8" ht="43.2" x14ac:dyDescent="0.3">
      <c r="A115" s="188"/>
      <c r="B115" s="167"/>
      <c r="C115" s="189" t="s">
        <v>59</v>
      </c>
      <c r="D115" s="167"/>
      <c r="E115" s="167"/>
      <c r="F115" s="14"/>
      <c r="G115" s="301"/>
      <c r="H115" s="302"/>
    </row>
    <row r="116" spans="1:8" x14ac:dyDescent="0.3">
      <c r="A116" s="188"/>
      <c r="B116" s="167"/>
      <c r="C116" s="189"/>
      <c r="D116" s="167"/>
      <c r="E116" s="167"/>
      <c r="F116" s="14"/>
      <c r="G116" s="301"/>
      <c r="H116" s="302"/>
    </row>
    <row r="117" spans="1:8" ht="57.6" x14ac:dyDescent="0.3">
      <c r="A117" s="188"/>
      <c r="B117" s="167"/>
      <c r="C117" s="189" t="s">
        <v>60</v>
      </c>
      <c r="D117" s="167"/>
      <c r="E117" s="167"/>
      <c r="F117" s="14"/>
      <c r="G117" s="301"/>
      <c r="H117" s="302"/>
    </row>
    <row r="118" spans="1:8" x14ac:dyDescent="0.3">
      <c r="A118" s="188"/>
      <c r="B118" s="167"/>
      <c r="C118" s="189"/>
      <c r="D118" s="167"/>
      <c r="E118" s="167"/>
      <c r="F118" s="14"/>
      <c r="G118" s="301"/>
      <c r="H118" s="302"/>
    </row>
    <row r="119" spans="1:8" ht="100.8" x14ac:dyDescent="0.3">
      <c r="A119" s="188"/>
      <c r="B119" s="167"/>
      <c r="C119" s="189" t="s">
        <v>61</v>
      </c>
      <c r="D119" s="167"/>
      <c r="E119" s="167"/>
      <c r="F119" s="14"/>
      <c r="G119" s="301"/>
      <c r="H119" s="302"/>
    </row>
    <row r="120" spans="1:8" x14ac:dyDescent="0.3">
      <c r="A120" s="188"/>
      <c r="B120" s="167"/>
      <c r="C120" s="189"/>
      <c r="D120" s="167"/>
      <c r="E120" s="167"/>
      <c r="F120" s="14"/>
      <c r="G120" s="301"/>
      <c r="H120" s="302"/>
    </row>
    <row r="121" spans="1:8" ht="57.6" x14ac:dyDescent="0.3">
      <c r="A121" s="188"/>
      <c r="B121" s="167"/>
      <c r="C121" s="189" t="s">
        <v>62</v>
      </c>
      <c r="D121" s="167"/>
      <c r="E121" s="167"/>
      <c r="F121" s="14"/>
      <c r="G121" s="301"/>
      <c r="H121" s="302"/>
    </row>
    <row r="122" spans="1:8" x14ac:dyDescent="0.3">
      <c r="A122" s="188"/>
      <c r="B122" s="167"/>
      <c r="C122" s="189"/>
      <c r="D122" s="167"/>
      <c r="E122" s="167"/>
      <c r="F122" s="14"/>
      <c r="G122" s="301"/>
      <c r="H122" s="302"/>
    </row>
    <row r="123" spans="1:8" ht="86.4" x14ac:dyDescent="0.3">
      <c r="A123" s="188"/>
      <c r="B123" s="167"/>
      <c r="C123" s="189" t="s">
        <v>63</v>
      </c>
      <c r="D123" s="167"/>
      <c r="E123" s="167"/>
      <c r="F123" s="14"/>
      <c r="G123" s="301"/>
      <c r="H123" s="302"/>
    </row>
    <row r="124" spans="1:8" x14ac:dyDescent="0.3">
      <c r="A124" s="188"/>
      <c r="B124" s="167"/>
      <c r="C124" s="189"/>
      <c r="D124" s="167"/>
      <c r="E124" s="167"/>
      <c r="F124" s="14"/>
      <c r="G124" s="301"/>
      <c r="H124" s="302"/>
    </row>
    <row r="125" spans="1:8" ht="86.4" x14ac:dyDescent="0.3">
      <c r="A125" s="188"/>
      <c r="B125" s="167"/>
      <c r="C125" s="189" t="s">
        <v>64</v>
      </c>
      <c r="D125" s="167"/>
      <c r="E125" s="167"/>
      <c r="F125" s="14"/>
      <c r="G125" s="301"/>
      <c r="H125" s="302"/>
    </row>
    <row r="126" spans="1:8" x14ac:dyDescent="0.3">
      <c r="A126" s="188"/>
      <c r="B126" s="167"/>
      <c r="C126" s="189"/>
      <c r="D126" s="167"/>
      <c r="E126" s="167"/>
      <c r="F126" s="14"/>
      <c r="G126" s="301"/>
      <c r="H126" s="302"/>
    </row>
    <row r="127" spans="1:8" ht="86.4" x14ac:dyDescent="0.3">
      <c r="A127" s="188"/>
      <c r="B127" s="167"/>
      <c r="C127" s="189" t="s">
        <v>65</v>
      </c>
      <c r="D127" s="167"/>
      <c r="E127" s="167"/>
      <c r="F127" s="14"/>
      <c r="G127" s="301"/>
      <c r="H127" s="302"/>
    </row>
    <row r="128" spans="1:8" x14ac:dyDescent="0.3">
      <c r="A128" s="188"/>
      <c r="B128" s="167"/>
      <c r="C128" s="189"/>
      <c r="D128" s="167"/>
      <c r="E128" s="167"/>
      <c r="F128" s="14"/>
      <c r="G128" s="301"/>
      <c r="H128" s="302"/>
    </row>
    <row r="129" spans="1:8" ht="30" customHeight="1" thickBot="1" x14ac:dyDescent="0.35">
      <c r="A129" s="183"/>
      <c r="B129" s="8"/>
      <c r="C129" s="11" t="s">
        <v>926</v>
      </c>
      <c r="D129" s="8"/>
      <c r="E129" s="8"/>
      <c r="F129" s="10"/>
      <c r="G129" s="305"/>
      <c r="H129" s="306">
        <f>SUM(H113:H127)</f>
        <v>0</v>
      </c>
    </row>
    <row r="130" spans="1:8" ht="15" thickTop="1" x14ac:dyDescent="0.3">
      <c r="A130" s="188"/>
      <c r="B130" s="167"/>
      <c r="C130" s="191"/>
      <c r="D130" s="167"/>
      <c r="E130" s="167"/>
      <c r="F130" s="14"/>
      <c r="G130" s="301"/>
      <c r="H130" s="302"/>
    </row>
    <row r="131" spans="1:8" x14ac:dyDescent="0.3">
      <c r="A131" s="188"/>
      <c r="B131" s="167"/>
      <c r="C131" s="191" t="s">
        <v>927</v>
      </c>
      <c r="D131" s="167"/>
      <c r="E131" s="167"/>
      <c r="F131" s="14"/>
      <c r="G131" s="301"/>
      <c r="H131" s="302">
        <f>H129</f>
        <v>0</v>
      </c>
    </row>
    <row r="132" spans="1:8" x14ac:dyDescent="0.3">
      <c r="A132" s="188"/>
      <c r="B132" s="167"/>
      <c r="C132" s="189"/>
      <c r="D132" s="167"/>
      <c r="E132" s="167"/>
      <c r="F132" s="14"/>
      <c r="G132" s="301"/>
      <c r="H132" s="302"/>
    </row>
    <row r="133" spans="1:8" ht="115.2" x14ac:dyDescent="0.3">
      <c r="A133" s="188"/>
      <c r="B133" s="167"/>
      <c r="C133" s="189" t="s">
        <v>66</v>
      </c>
      <c r="D133" s="167"/>
      <c r="E133" s="167" t="s">
        <v>35</v>
      </c>
      <c r="F133" s="14"/>
      <c r="G133" s="301"/>
      <c r="H133" s="302">
        <f>ROUND($F133*G133,2)</f>
        <v>0</v>
      </c>
    </row>
    <row r="134" spans="1:8" x14ac:dyDescent="0.3">
      <c r="A134" s="188"/>
      <c r="B134" s="167"/>
      <c r="C134" s="189"/>
      <c r="D134" s="167"/>
      <c r="E134" s="167"/>
      <c r="F134" s="14"/>
      <c r="G134" s="301"/>
      <c r="H134" s="302"/>
    </row>
    <row r="135" spans="1:8" ht="28.8" x14ac:dyDescent="0.3">
      <c r="A135" s="188" t="s">
        <v>13</v>
      </c>
      <c r="B135" s="167"/>
      <c r="C135" s="189" t="s">
        <v>67</v>
      </c>
      <c r="D135" s="167"/>
      <c r="E135" s="167" t="s">
        <v>35</v>
      </c>
      <c r="F135" s="14"/>
      <c r="G135" s="301"/>
      <c r="H135" s="302">
        <f>ROUND($F135*G135,2)</f>
        <v>0</v>
      </c>
    </row>
    <row r="136" spans="1:8" x14ac:dyDescent="0.3">
      <c r="A136" s="188"/>
      <c r="B136" s="167"/>
      <c r="C136" s="189"/>
      <c r="D136" s="167"/>
      <c r="E136" s="167"/>
      <c r="F136" s="14"/>
      <c r="G136" s="301"/>
      <c r="H136" s="302"/>
    </row>
    <row r="137" spans="1:8" ht="28.8" x14ac:dyDescent="0.3">
      <c r="A137" s="188" t="s">
        <v>36</v>
      </c>
      <c r="B137" s="167"/>
      <c r="C137" s="189" t="s">
        <v>68</v>
      </c>
      <c r="D137" s="167"/>
      <c r="E137" s="167" t="s">
        <v>35</v>
      </c>
      <c r="F137" s="14"/>
      <c r="G137" s="301"/>
      <c r="H137" s="302">
        <f>ROUND($F137*G137,2)</f>
        <v>0</v>
      </c>
    </row>
    <row r="138" spans="1:8" x14ac:dyDescent="0.3">
      <c r="A138" s="188"/>
      <c r="B138" s="167"/>
      <c r="C138" s="189"/>
      <c r="D138" s="167"/>
      <c r="E138" s="167"/>
      <c r="F138" s="14"/>
      <c r="G138" s="301"/>
      <c r="H138" s="302"/>
    </row>
    <row r="139" spans="1:8" x14ac:dyDescent="0.3">
      <c r="A139" s="188" t="s">
        <v>40</v>
      </c>
      <c r="B139" s="167"/>
      <c r="C139" s="189" t="s">
        <v>69</v>
      </c>
      <c r="D139" s="167"/>
      <c r="E139" s="167" t="s">
        <v>70</v>
      </c>
      <c r="F139" s="14"/>
      <c r="G139" s="301"/>
      <c r="H139" s="302"/>
    </row>
    <row r="140" spans="1:8" x14ac:dyDescent="0.3">
      <c r="A140" s="188"/>
      <c r="B140" s="167"/>
      <c r="C140" s="189"/>
      <c r="D140" s="167"/>
      <c r="E140" s="167"/>
      <c r="F140" s="14"/>
      <c r="G140" s="301"/>
      <c r="H140" s="302"/>
    </row>
    <row r="141" spans="1:8" ht="28.8" x14ac:dyDescent="0.3">
      <c r="A141" s="188" t="s">
        <v>42</v>
      </c>
      <c r="B141" s="167"/>
      <c r="C141" s="189" t="s">
        <v>71</v>
      </c>
      <c r="D141" s="167"/>
      <c r="E141" s="167"/>
      <c r="F141" s="14"/>
      <c r="G141" s="301"/>
      <c r="H141" s="302"/>
    </row>
    <row r="142" spans="1:8" x14ac:dyDescent="0.3">
      <c r="A142" s="188"/>
      <c r="B142" s="167"/>
      <c r="C142" s="189"/>
      <c r="D142" s="167"/>
      <c r="E142" s="167"/>
      <c r="F142" s="14"/>
      <c r="G142" s="301"/>
      <c r="H142" s="302"/>
    </row>
    <row r="143" spans="1:8" ht="43.2" x14ac:dyDescent="0.3">
      <c r="A143" s="188"/>
      <c r="B143" s="167"/>
      <c r="C143" s="189" t="s">
        <v>72</v>
      </c>
      <c r="D143" s="167"/>
      <c r="E143" s="167"/>
      <c r="F143" s="14"/>
      <c r="G143" s="301"/>
      <c r="H143" s="302"/>
    </row>
    <row r="144" spans="1:8" x14ac:dyDescent="0.3">
      <c r="A144" s="188"/>
      <c r="B144" s="167"/>
      <c r="C144" s="189"/>
      <c r="D144" s="167"/>
      <c r="E144" s="167"/>
      <c r="F144" s="14"/>
      <c r="G144" s="301"/>
      <c r="H144" s="302"/>
    </row>
    <row r="145" spans="1:8" ht="28.8" x14ac:dyDescent="0.3">
      <c r="A145" s="188"/>
      <c r="B145" s="167"/>
      <c r="C145" s="189" t="s">
        <v>73</v>
      </c>
      <c r="D145" s="167"/>
      <c r="E145" s="167"/>
      <c r="F145" s="14"/>
      <c r="G145" s="301"/>
      <c r="H145" s="302"/>
    </row>
    <row r="146" spans="1:8" x14ac:dyDescent="0.3">
      <c r="A146" s="188"/>
      <c r="B146" s="167"/>
      <c r="C146" s="189"/>
      <c r="D146" s="167"/>
      <c r="E146" s="167"/>
      <c r="F146" s="14"/>
      <c r="G146" s="301"/>
      <c r="H146" s="302"/>
    </row>
    <row r="147" spans="1:8" ht="72" x14ac:dyDescent="0.3">
      <c r="A147" s="188"/>
      <c r="B147" s="167"/>
      <c r="C147" s="189" t="s">
        <v>74</v>
      </c>
      <c r="D147" s="167"/>
      <c r="E147" s="167"/>
      <c r="F147" s="14"/>
      <c r="G147" s="301"/>
      <c r="H147" s="302"/>
    </row>
    <row r="148" spans="1:8" x14ac:dyDescent="0.3">
      <c r="A148" s="188"/>
      <c r="B148" s="167"/>
      <c r="C148" s="189"/>
      <c r="D148" s="167"/>
      <c r="E148" s="167"/>
      <c r="F148" s="14"/>
      <c r="G148" s="301"/>
      <c r="H148" s="302"/>
    </row>
    <row r="149" spans="1:8" ht="115.2" x14ac:dyDescent="0.3">
      <c r="A149" s="188"/>
      <c r="B149" s="167"/>
      <c r="C149" s="189" t="s">
        <v>75</v>
      </c>
      <c r="D149" s="167"/>
      <c r="E149" s="167"/>
      <c r="F149" s="14"/>
      <c r="G149" s="301"/>
      <c r="H149" s="302"/>
    </row>
    <row r="150" spans="1:8" x14ac:dyDescent="0.3">
      <c r="A150" s="188"/>
      <c r="B150" s="167"/>
      <c r="C150" s="189"/>
      <c r="D150" s="167"/>
      <c r="E150" s="167"/>
      <c r="F150" s="14"/>
      <c r="G150" s="301"/>
      <c r="H150" s="302"/>
    </row>
    <row r="151" spans="1:8" ht="28.8" x14ac:dyDescent="0.3">
      <c r="A151" s="188"/>
      <c r="B151" s="167"/>
      <c r="C151" s="189" t="s">
        <v>76</v>
      </c>
      <c r="D151" s="167"/>
      <c r="E151" s="167"/>
      <c r="F151" s="14"/>
      <c r="G151" s="301"/>
      <c r="H151" s="302"/>
    </row>
    <row r="152" spans="1:8" x14ac:dyDescent="0.3">
      <c r="A152" s="188"/>
      <c r="B152" s="167"/>
      <c r="C152" s="189"/>
      <c r="D152" s="167"/>
      <c r="E152" s="167"/>
      <c r="F152" s="14"/>
      <c r="G152" s="301"/>
      <c r="H152" s="302"/>
    </row>
    <row r="153" spans="1:8" ht="30" customHeight="1" thickBot="1" x14ac:dyDescent="0.35">
      <c r="A153" s="183"/>
      <c r="B153" s="8"/>
      <c r="C153" s="11" t="s">
        <v>926</v>
      </c>
      <c r="D153" s="8"/>
      <c r="E153" s="8"/>
      <c r="F153" s="10"/>
      <c r="G153" s="305"/>
      <c r="H153" s="306">
        <f>SUM(H131:H151)</f>
        <v>0</v>
      </c>
    </row>
    <row r="154" spans="1:8" ht="15" thickTop="1" x14ac:dyDescent="0.3">
      <c r="A154" s="188"/>
      <c r="B154" s="167"/>
      <c r="C154" s="189"/>
      <c r="D154" s="167"/>
      <c r="E154" s="167"/>
      <c r="F154" s="14"/>
      <c r="G154" s="301"/>
      <c r="H154" s="302"/>
    </row>
    <row r="155" spans="1:8" x14ac:dyDescent="0.3">
      <c r="A155" s="188"/>
      <c r="B155" s="167"/>
      <c r="C155" s="191" t="s">
        <v>927</v>
      </c>
      <c r="D155" s="167"/>
      <c r="E155" s="167"/>
      <c r="F155" s="14"/>
      <c r="G155" s="301"/>
      <c r="H155" s="302">
        <f>H153</f>
        <v>0</v>
      </c>
    </row>
    <row r="156" spans="1:8" x14ac:dyDescent="0.3">
      <c r="A156" s="188"/>
      <c r="B156" s="167"/>
      <c r="C156" s="191"/>
      <c r="D156" s="167"/>
      <c r="E156" s="167"/>
      <c r="F156" s="14"/>
      <c r="G156" s="301"/>
      <c r="H156" s="302"/>
    </row>
    <row r="157" spans="1:8" ht="43.2" x14ac:dyDescent="0.3">
      <c r="A157" s="188"/>
      <c r="B157" s="167"/>
      <c r="C157" s="189" t="s">
        <v>77</v>
      </c>
      <c r="D157" s="167"/>
      <c r="E157" s="167"/>
      <c r="F157" s="14"/>
      <c r="G157" s="301"/>
      <c r="H157" s="302"/>
    </row>
    <row r="158" spans="1:8" x14ac:dyDescent="0.3">
      <c r="A158" s="188"/>
      <c r="B158" s="167"/>
      <c r="C158" s="189"/>
      <c r="D158" s="167"/>
      <c r="E158" s="167"/>
      <c r="F158" s="14"/>
      <c r="G158" s="301"/>
      <c r="H158" s="302"/>
    </row>
    <row r="159" spans="1:8" ht="57.6" x14ac:dyDescent="0.3">
      <c r="A159" s="188"/>
      <c r="B159" s="167"/>
      <c r="C159" s="189" t="s">
        <v>78</v>
      </c>
      <c r="D159" s="167"/>
      <c r="E159" s="167"/>
      <c r="F159" s="14"/>
      <c r="G159" s="301"/>
      <c r="H159" s="302"/>
    </row>
    <row r="160" spans="1:8" x14ac:dyDescent="0.3">
      <c r="A160" s="188"/>
      <c r="B160" s="167"/>
      <c r="C160" s="189"/>
      <c r="D160" s="167"/>
      <c r="E160" s="167"/>
      <c r="F160" s="14"/>
      <c r="G160" s="301"/>
      <c r="H160" s="302"/>
    </row>
    <row r="161" spans="1:8" ht="57.6" x14ac:dyDescent="0.3">
      <c r="A161" s="188"/>
      <c r="B161" s="167"/>
      <c r="C161" s="189" t="s">
        <v>79</v>
      </c>
      <c r="D161" s="167"/>
      <c r="E161" s="167"/>
      <c r="F161" s="14"/>
      <c r="G161" s="301"/>
      <c r="H161" s="302"/>
    </row>
    <row r="162" spans="1:8" x14ac:dyDescent="0.3">
      <c r="A162" s="188"/>
      <c r="B162" s="167"/>
      <c r="C162" s="189"/>
      <c r="D162" s="167"/>
      <c r="E162" s="167"/>
      <c r="F162" s="14"/>
      <c r="G162" s="301"/>
      <c r="H162" s="302"/>
    </row>
    <row r="163" spans="1:8" ht="28.8" x14ac:dyDescent="0.3">
      <c r="A163" s="188"/>
      <c r="B163" s="167"/>
      <c r="C163" s="189" t="s">
        <v>80</v>
      </c>
      <c r="D163" s="167"/>
      <c r="E163" s="167"/>
      <c r="F163" s="14"/>
      <c r="G163" s="301"/>
      <c r="H163" s="302"/>
    </row>
    <row r="164" spans="1:8" x14ac:dyDescent="0.3">
      <c r="A164" s="188"/>
      <c r="B164" s="167"/>
      <c r="C164" s="189"/>
      <c r="D164" s="167"/>
      <c r="E164" s="167"/>
      <c r="F164" s="14"/>
      <c r="G164" s="301"/>
      <c r="H164" s="302"/>
    </row>
    <row r="165" spans="1:8" ht="57.6" x14ac:dyDescent="0.3">
      <c r="A165" s="188"/>
      <c r="B165" s="167"/>
      <c r="C165" s="189" t="s">
        <v>81</v>
      </c>
      <c r="D165" s="167"/>
      <c r="E165" s="167"/>
      <c r="F165" s="14"/>
      <c r="G165" s="301"/>
      <c r="H165" s="302"/>
    </row>
    <row r="166" spans="1:8" x14ac:dyDescent="0.3">
      <c r="A166" s="188"/>
      <c r="B166" s="167"/>
      <c r="C166" s="189"/>
      <c r="D166" s="167"/>
      <c r="E166" s="167"/>
      <c r="F166" s="14"/>
      <c r="G166" s="301"/>
      <c r="H166" s="302"/>
    </row>
    <row r="167" spans="1:8" ht="28.8" x14ac:dyDescent="0.3">
      <c r="A167" s="188"/>
      <c r="B167" s="167"/>
      <c r="C167" s="189" t="s">
        <v>82</v>
      </c>
      <c r="D167" s="167"/>
      <c r="E167" s="167"/>
      <c r="F167" s="14"/>
      <c r="G167" s="301"/>
      <c r="H167" s="302"/>
    </row>
    <row r="168" spans="1:8" x14ac:dyDescent="0.3">
      <c r="A168" s="188"/>
      <c r="B168" s="167"/>
      <c r="C168" s="189"/>
      <c r="D168" s="167"/>
      <c r="E168" s="167"/>
      <c r="F168" s="14"/>
      <c r="G168" s="301"/>
      <c r="H168" s="302"/>
    </row>
    <row r="169" spans="1:8" ht="28.8" x14ac:dyDescent="0.3">
      <c r="A169" s="188"/>
      <c r="B169" s="167"/>
      <c r="C169" s="189" t="s">
        <v>83</v>
      </c>
      <c r="D169" s="167"/>
      <c r="E169" s="167"/>
      <c r="F169" s="14"/>
      <c r="G169" s="301"/>
      <c r="H169" s="302"/>
    </row>
    <row r="170" spans="1:8" x14ac:dyDescent="0.3">
      <c r="A170" s="188"/>
      <c r="B170" s="167"/>
      <c r="C170" s="189"/>
      <c r="D170" s="167"/>
      <c r="E170" s="167"/>
      <c r="F170" s="14"/>
      <c r="G170" s="301"/>
      <c r="H170" s="302"/>
    </row>
    <row r="171" spans="1:8" ht="43.2" x14ac:dyDescent="0.3">
      <c r="A171" s="188"/>
      <c r="B171" s="167"/>
      <c r="C171" s="189" t="s">
        <v>84</v>
      </c>
      <c r="D171" s="167"/>
      <c r="E171" s="167"/>
      <c r="F171" s="14"/>
      <c r="G171" s="301"/>
      <c r="H171" s="302"/>
    </row>
    <row r="172" spans="1:8" x14ac:dyDescent="0.3">
      <c r="A172" s="188"/>
      <c r="B172" s="167"/>
      <c r="C172" s="189"/>
      <c r="D172" s="167"/>
      <c r="E172" s="167"/>
      <c r="F172" s="14"/>
      <c r="G172" s="301"/>
      <c r="H172" s="302"/>
    </row>
    <row r="173" spans="1:8" ht="28.8" x14ac:dyDescent="0.3">
      <c r="A173" s="188"/>
      <c r="B173" s="167"/>
      <c r="C173" s="189" t="s">
        <v>85</v>
      </c>
      <c r="D173" s="167"/>
      <c r="E173" s="167"/>
      <c r="F173" s="14"/>
      <c r="G173" s="301"/>
      <c r="H173" s="302"/>
    </row>
    <row r="174" spans="1:8" x14ac:dyDescent="0.3">
      <c r="A174" s="188"/>
      <c r="B174" s="167"/>
      <c r="C174" s="189"/>
      <c r="D174" s="167"/>
      <c r="E174" s="167"/>
      <c r="F174" s="14"/>
      <c r="G174" s="301"/>
      <c r="H174" s="302"/>
    </row>
    <row r="175" spans="1:8" ht="28.8" x14ac:dyDescent="0.3">
      <c r="A175" s="188"/>
      <c r="B175" s="167"/>
      <c r="C175" s="189" t="s">
        <v>86</v>
      </c>
      <c r="D175" s="167"/>
      <c r="E175" s="167"/>
      <c r="F175" s="14"/>
      <c r="G175" s="301"/>
      <c r="H175" s="302"/>
    </row>
    <row r="176" spans="1:8" x14ac:dyDescent="0.3">
      <c r="A176" s="188"/>
      <c r="B176" s="167"/>
      <c r="C176" s="189"/>
      <c r="D176" s="167"/>
      <c r="E176" s="167"/>
      <c r="F176" s="14"/>
      <c r="G176" s="301"/>
      <c r="H176" s="302"/>
    </row>
    <row r="177" spans="1:8" ht="43.2" x14ac:dyDescent="0.3">
      <c r="A177" s="188"/>
      <c r="B177" s="167"/>
      <c r="C177" s="189" t="s">
        <v>87</v>
      </c>
      <c r="D177" s="167"/>
      <c r="E177" s="167"/>
      <c r="F177" s="14"/>
      <c r="G177" s="301"/>
      <c r="H177" s="302"/>
    </row>
    <row r="178" spans="1:8" x14ac:dyDescent="0.3">
      <c r="A178" s="188"/>
      <c r="B178" s="167"/>
      <c r="C178" s="189"/>
      <c r="D178" s="167"/>
      <c r="E178" s="167"/>
      <c r="F178" s="14"/>
      <c r="G178" s="301"/>
      <c r="H178" s="302"/>
    </row>
    <row r="179" spans="1:8" ht="43.2" x14ac:dyDescent="0.3">
      <c r="A179" s="188"/>
      <c r="B179" s="167"/>
      <c r="C179" s="189" t="s">
        <v>88</v>
      </c>
      <c r="D179" s="167"/>
      <c r="E179" s="167"/>
      <c r="F179" s="14"/>
      <c r="G179" s="301"/>
      <c r="H179" s="302"/>
    </row>
    <row r="180" spans="1:8" x14ac:dyDescent="0.3">
      <c r="A180" s="188"/>
      <c r="B180" s="167"/>
      <c r="C180" s="189"/>
      <c r="D180" s="167"/>
      <c r="E180" s="167"/>
      <c r="F180" s="14"/>
      <c r="G180" s="301"/>
      <c r="H180" s="302"/>
    </row>
    <row r="181" spans="1:8" ht="30" customHeight="1" thickBot="1" x14ac:dyDescent="0.35">
      <c r="A181" s="183"/>
      <c r="B181" s="8"/>
      <c r="C181" s="11" t="s">
        <v>926</v>
      </c>
      <c r="D181" s="8"/>
      <c r="E181" s="8"/>
      <c r="F181" s="10"/>
      <c r="G181" s="305"/>
      <c r="H181" s="306">
        <f>SUM(H155:H179)</f>
        <v>0</v>
      </c>
    </row>
    <row r="182" spans="1:8" ht="15" thickTop="1" x14ac:dyDescent="0.3">
      <c r="A182" s="188"/>
      <c r="B182" s="167"/>
      <c r="C182" s="189"/>
      <c r="D182" s="167"/>
      <c r="E182" s="167"/>
      <c r="F182" s="14"/>
      <c r="G182" s="301"/>
      <c r="H182" s="302"/>
    </row>
    <row r="183" spans="1:8" x14ac:dyDescent="0.3">
      <c r="A183" s="188"/>
      <c r="B183" s="167"/>
      <c r="C183" s="191" t="s">
        <v>927</v>
      </c>
      <c r="D183" s="167"/>
      <c r="E183" s="167"/>
      <c r="F183" s="14"/>
      <c r="G183" s="301"/>
      <c r="H183" s="302">
        <f>H181</f>
        <v>0</v>
      </c>
    </row>
    <row r="184" spans="1:8" x14ac:dyDescent="0.3">
      <c r="A184" s="188"/>
      <c r="B184" s="167"/>
      <c r="C184" s="189"/>
      <c r="D184" s="167"/>
      <c r="E184" s="167"/>
      <c r="F184" s="14"/>
      <c r="G184" s="301"/>
      <c r="H184" s="302"/>
    </row>
    <row r="185" spans="1:8" ht="28.8" x14ac:dyDescent="0.3">
      <c r="A185" s="188"/>
      <c r="B185" s="167"/>
      <c r="C185" s="189" t="s">
        <v>89</v>
      </c>
      <c r="D185" s="167"/>
      <c r="E185" s="167"/>
      <c r="F185" s="14"/>
      <c r="G185" s="301"/>
      <c r="H185" s="302"/>
    </row>
    <row r="186" spans="1:8" x14ac:dyDescent="0.3">
      <c r="A186" s="188"/>
      <c r="B186" s="167"/>
      <c r="C186" s="189"/>
      <c r="D186" s="167"/>
      <c r="E186" s="167"/>
      <c r="F186" s="14"/>
      <c r="G186" s="301"/>
      <c r="H186" s="302"/>
    </row>
    <row r="187" spans="1:8" ht="28.8" x14ac:dyDescent="0.3">
      <c r="A187" s="188"/>
      <c r="B187" s="167"/>
      <c r="C187" s="189" t="s">
        <v>90</v>
      </c>
      <c r="D187" s="167"/>
      <c r="E187" s="167"/>
      <c r="F187" s="14"/>
      <c r="G187" s="301"/>
      <c r="H187" s="302"/>
    </row>
    <row r="188" spans="1:8" x14ac:dyDescent="0.3">
      <c r="A188" s="188"/>
      <c r="B188" s="167"/>
      <c r="C188" s="189"/>
      <c r="D188" s="167"/>
      <c r="E188" s="167"/>
      <c r="F188" s="14"/>
      <c r="G188" s="301"/>
      <c r="H188" s="302"/>
    </row>
    <row r="189" spans="1:8" ht="28.8" x14ac:dyDescent="0.3">
      <c r="A189" s="188"/>
      <c r="B189" s="167"/>
      <c r="C189" s="189" t="s">
        <v>91</v>
      </c>
      <c r="D189" s="167"/>
      <c r="E189" s="167"/>
      <c r="F189" s="14"/>
      <c r="G189" s="301"/>
      <c r="H189" s="302"/>
    </row>
    <row r="190" spans="1:8" x14ac:dyDescent="0.3">
      <c r="A190" s="188"/>
      <c r="B190" s="167"/>
      <c r="C190" s="189"/>
      <c r="D190" s="167"/>
      <c r="E190" s="167"/>
      <c r="F190" s="14"/>
      <c r="G190" s="301"/>
      <c r="H190" s="302"/>
    </row>
    <row r="191" spans="1:8" ht="28.8" x14ac:dyDescent="0.3">
      <c r="A191" s="188"/>
      <c r="B191" s="167"/>
      <c r="C191" s="189" t="s">
        <v>92</v>
      </c>
      <c r="D191" s="167"/>
      <c r="E191" s="167"/>
      <c r="F191" s="14"/>
      <c r="G191" s="301"/>
      <c r="H191" s="302"/>
    </row>
    <row r="192" spans="1:8" x14ac:dyDescent="0.3">
      <c r="A192" s="188"/>
      <c r="B192" s="167"/>
      <c r="C192" s="189"/>
      <c r="D192" s="167"/>
      <c r="E192" s="167"/>
      <c r="F192" s="14"/>
      <c r="G192" s="301"/>
      <c r="H192" s="302"/>
    </row>
    <row r="193" spans="1:8" ht="57.6" x14ac:dyDescent="0.3">
      <c r="A193" s="188"/>
      <c r="B193" s="167"/>
      <c r="C193" s="189" t="s">
        <v>93</v>
      </c>
      <c r="D193" s="167"/>
      <c r="E193" s="167"/>
      <c r="F193" s="14"/>
      <c r="G193" s="301"/>
      <c r="H193" s="302"/>
    </row>
    <row r="194" spans="1:8" x14ac:dyDescent="0.3">
      <c r="A194" s="188"/>
      <c r="B194" s="167"/>
      <c r="C194" s="189"/>
      <c r="D194" s="167"/>
      <c r="E194" s="167"/>
      <c r="F194" s="14"/>
      <c r="G194" s="301"/>
      <c r="H194" s="302"/>
    </row>
    <row r="195" spans="1:8" ht="43.2" x14ac:dyDescent="0.3">
      <c r="A195" s="188"/>
      <c r="B195" s="167"/>
      <c r="C195" s="189" t="s">
        <v>94</v>
      </c>
      <c r="D195" s="167"/>
      <c r="E195" s="167"/>
      <c r="F195" s="14"/>
      <c r="G195" s="301"/>
      <c r="H195" s="302"/>
    </row>
    <row r="196" spans="1:8" x14ac:dyDescent="0.3">
      <c r="A196" s="188"/>
      <c r="B196" s="167"/>
      <c r="C196" s="189"/>
      <c r="D196" s="167"/>
      <c r="E196" s="167"/>
      <c r="F196" s="14"/>
      <c r="G196" s="301"/>
      <c r="H196" s="302"/>
    </row>
    <row r="197" spans="1:8" ht="43.2" x14ac:dyDescent="0.3">
      <c r="A197" s="188"/>
      <c r="B197" s="167"/>
      <c r="C197" s="189" t="s">
        <v>95</v>
      </c>
      <c r="D197" s="167"/>
      <c r="E197" s="167"/>
      <c r="F197" s="14"/>
      <c r="G197" s="301"/>
      <c r="H197" s="302"/>
    </row>
    <row r="198" spans="1:8" x14ac:dyDescent="0.3">
      <c r="A198" s="188"/>
      <c r="B198" s="167"/>
      <c r="C198" s="189"/>
      <c r="D198" s="167"/>
      <c r="E198" s="167"/>
      <c r="F198" s="14"/>
      <c r="G198" s="301"/>
      <c r="H198" s="302"/>
    </row>
    <row r="199" spans="1:8" ht="28.8" x14ac:dyDescent="0.3">
      <c r="A199" s="188"/>
      <c r="B199" s="167"/>
      <c r="C199" s="189" t="s">
        <v>96</v>
      </c>
      <c r="D199" s="167"/>
      <c r="E199" s="167"/>
      <c r="F199" s="14"/>
      <c r="G199" s="301"/>
      <c r="H199" s="302"/>
    </row>
    <row r="200" spans="1:8" x14ac:dyDescent="0.3">
      <c r="A200" s="188"/>
      <c r="B200" s="167"/>
      <c r="C200" s="189"/>
      <c r="D200" s="167"/>
      <c r="E200" s="167"/>
      <c r="F200" s="14"/>
      <c r="G200" s="301"/>
      <c r="H200" s="302"/>
    </row>
    <row r="201" spans="1:8" ht="28.8" x14ac:dyDescent="0.3">
      <c r="A201" s="188"/>
      <c r="B201" s="167"/>
      <c r="C201" s="189" t="s">
        <v>97</v>
      </c>
      <c r="D201" s="167"/>
      <c r="E201" s="167"/>
      <c r="F201" s="14"/>
      <c r="G201" s="301"/>
      <c r="H201" s="302"/>
    </row>
    <row r="202" spans="1:8" x14ac:dyDescent="0.3">
      <c r="A202" s="188"/>
      <c r="B202" s="167"/>
      <c r="C202" s="189"/>
      <c r="D202" s="167"/>
      <c r="E202" s="167"/>
      <c r="F202" s="14"/>
      <c r="G202" s="301"/>
      <c r="H202" s="302"/>
    </row>
    <row r="203" spans="1:8" ht="43.2" x14ac:dyDescent="0.3">
      <c r="A203" s="188"/>
      <c r="B203" s="167"/>
      <c r="C203" s="189" t="s">
        <v>98</v>
      </c>
      <c r="D203" s="167"/>
      <c r="E203" s="167"/>
      <c r="F203" s="14"/>
      <c r="G203" s="301"/>
      <c r="H203" s="302"/>
    </row>
    <row r="204" spans="1:8" x14ac:dyDescent="0.3">
      <c r="A204" s="188"/>
      <c r="B204" s="167"/>
      <c r="C204" s="189"/>
      <c r="D204" s="167"/>
      <c r="E204" s="167"/>
      <c r="F204" s="14"/>
      <c r="G204" s="301"/>
      <c r="H204" s="302"/>
    </row>
    <row r="205" spans="1:8" ht="28.8" x14ac:dyDescent="0.3">
      <c r="A205" s="188"/>
      <c r="B205" s="167"/>
      <c r="C205" s="189" t="s">
        <v>99</v>
      </c>
      <c r="D205" s="167"/>
      <c r="E205" s="167"/>
      <c r="F205" s="14"/>
      <c r="G205" s="301"/>
      <c r="H205" s="302"/>
    </row>
    <row r="206" spans="1:8" x14ac:dyDescent="0.3">
      <c r="A206" s="188"/>
      <c r="B206" s="167"/>
      <c r="C206" s="189"/>
      <c r="D206" s="167"/>
      <c r="E206" s="167"/>
      <c r="F206" s="14"/>
      <c r="G206" s="301"/>
      <c r="H206" s="302"/>
    </row>
    <row r="207" spans="1:8" ht="28.8" x14ac:dyDescent="0.3">
      <c r="A207" s="188"/>
      <c r="B207" s="167"/>
      <c r="C207" s="189" t="s">
        <v>100</v>
      </c>
      <c r="D207" s="167"/>
      <c r="E207" s="167"/>
      <c r="F207" s="14"/>
      <c r="G207" s="301"/>
      <c r="H207" s="302"/>
    </row>
    <row r="208" spans="1:8" x14ac:dyDescent="0.3">
      <c r="A208" s="188"/>
      <c r="B208" s="167"/>
      <c r="C208" s="189"/>
      <c r="D208" s="167"/>
      <c r="E208" s="167"/>
      <c r="F208" s="14"/>
      <c r="G208" s="301"/>
      <c r="H208" s="302"/>
    </row>
    <row r="209" spans="1:8" ht="72" x14ac:dyDescent="0.3">
      <c r="A209" s="188"/>
      <c r="B209" s="167"/>
      <c r="C209" s="189" t="s">
        <v>101</v>
      </c>
      <c r="D209" s="167"/>
      <c r="E209" s="167"/>
      <c r="F209" s="14"/>
      <c r="G209" s="301"/>
      <c r="H209" s="302"/>
    </row>
    <row r="210" spans="1:8" x14ac:dyDescent="0.3">
      <c r="A210" s="188"/>
      <c r="B210" s="167"/>
      <c r="C210" s="189"/>
      <c r="D210" s="167"/>
      <c r="E210" s="167"/>
      <c r="F210" s="14"/>
      <c r="G210" s="301"/>
      <c r="H210" s="302"/>
    </row>
    <row r="211" spans="1:8" ht="30" customHeight="1" thickBot="1" x14ac:dyDescent="0.35">
      <c r="A211" s="183"/>
      <c r="B211" s="8"/>
      <c r="C211" s="11" t="s">
        <v>926</v>
      </c>
      <c r="D211" s="8"/>
      <c r="E211" s="8"/>
      <c r="F211" s="10"/>
      <c r="G211" s="305"/>
      <c r="H211" s="306">
        <f>SUM(H183:H209)</f>
        <v>0</v>
      </c>
    </row>
    <row r="212" spans="1:8" ht="15" thickTop="1" x14ac:dyDescent="0.3">
      <c r="A212" s="188"/>
      <c r="B212" s="167"/>
      <c r="C212" s="189"/>
      <c r="D212" s="167"/>
      <c r="E212" s="167"/>
      <c r="F212" s="14"/>
      <c r="G212" s="301"/>
      <c r="H212" s="302"/>
    </row>
    <row r="213" spans="1:8" x14ac:dyDescent="0.3">
      <c r="A213" s="188"/>
      <c r="B213" s="167"/>
      <c r="C213" s="191" t="s">
        <v>927</v>
      </c>
      <c r="D213" s="167"/>
      <c r="E213" s="167"/>
      <c r="F213" s="14"/>
      <c r="G213" s="301"/>
      <c r="H213" s="302">
        <f>H211</f>
        <v>0</v>
      </c>
    </row>
    <row r="214" spans="1:8" x14ac:dyDescent="0.3">
      <c r="A214" s="188"/>
      <c r="B214" s="167"/>
      <c r="C214" s="189"/>
      <c r="D214" s="167"/>
      <c r="E214" s="167"/>
      <c r="F214" s="14"/>
      <c r="G214" s="301"/>
      <c r="H214" s="302"/>
    </row>
    <row r="215" spans="1:8" ht="43.2" x14ac:dyDescent="0.3">
      <c r="A215" s="188"/>
      <c r="B215" s="167"/>
      <c r="C215" s="189" t="s">
        <v>102</v>
      </c>
      <c r="D215" s="167"/>
      <c r="E215" s="167"/>
      <c r="F215" s="14"/>
      <c r="G215" s="301"/>
      <c r="H215" s="302"/>
    </row>
    <row r="216" spans="1:8" x14ac:dyDescent="0.3">
      <c r="A216" s="188"/>
      <c r="B216" s="167"/>
      <c r="C216" s="189"/>
      <c r="D216" s="167"/>
      <c r="E216" s="167"/>
      <c r="F216" s="14"/>
      <c r="G216" s="301"/>
      <c r="H216" s="302"/>
    </row>
    <row r="217" spans="1:8" ht="86.4" x14ac:dyDescent="0.3">
      <c r="A217" s="188"/>
      <c r="B217" s="167"/>
      <c r="C217" s="189" t="s">
        <v>103</v>
      </c>
      <c r="D217" s="167"/>
      <c r="E217" s="167" t="s">
        <v>35</v>
      </c>
      <c r="F217" s="14"/>
      <c r="G217" s="301"/>
      <c r="H217" s="302">
        <f>ROUND($F217*G217,2)</f>
        <v>0</v>
      </c>
    </row>
    <row r="218" spans="1:8" x14ac:dyDescent="0.3">
      <c r="A218" s="188"/>
      <c r="B218" s="167"/>
      <c r="C218" s="189"/>
      <c r="D218" s="167"/>
      <c r="E218" s="167"/>
      <c r="F218" s="14"/>
      <c r="G218" s="301"/>
      <c r="H218" s="302"/>
    </row>
    <row r="219" spans="1:8" x14ac:dyDescent="0.3">
      <c r="A219" s="188"/>
      <c r="B219" s="167"/>
      <c r="C219" s="190" t="s">
        <v>104</v>
      </c>
      <c r="D219" s="167"/>
      <c r="E219" s="167"/>
      <c r="F219" s="14"/>
      <c r="G219" s="301"/>
      <c r="H219" s="302"/>
    </row>
    <row r="220" spans="1:8" x14ac:dyDescent="0.3">
      <c r="A220" s="188"/>
      <c r="B220" s="167"/>
      <c r="C220" s="189"/>
      <c r="D220" s="167"/>
      <c r="E220" s="167"/>
      <c r="F220" s="14"/>
      <c r="G220" s="301"/>
      <c r="H220" s="302"/>
    </row>
    <row r="221" spans="1:8" ht="43.2" x14ac:dyDescent="0.3">
      <c r="A221" s="188" t="s">
        <v>13</v>
      </c>
      <c r="B221" s="167"/>
      <c r="C221" s="189" t="s">
        <v>105</v>
      </c>
      <c r="D221" s="167"/>
      <c r="E221" s="167"/>
      <c r="F221" s="14"/>
      <c r="G221" s="301"/>
      <c r="H221" s="302"/>
    </row>
    <row r="222" spans="1:8" x14ac:dyDescent="0.3">
      <c r="A222" s="188"/>
      <c r="B222" s="167"/>
      <c r="C222" s="189"/>
      <c r="D222" s="167"/>
      <c r="E222" s="167"/>
      <c r="F222" s="14"/>
      <c r="G222" s="301"/>
      <c r="H222" s="302"/>
    </row>
    <row r="223" spans="1:8" ht="57.6" x14ac:dyDescent="0.3">
      <c r="A223" s="188"/>
      <c r="B223" s="167"/>
      <c r="C223" s="189" t="s">
        <v>106</v>
      </c>
      <c r="D223" s="167"/>
      <c r="E223" s="167"/>
      <c r="F223" s="14"/>
      <c r="G223" s="301"/>
      <c r="H223" s="302"/>
    </row>
    <row r="224" spans="1:8" x14ac:dyDescent="0.3">
      <c r="A224" s="188"/>
      <c r="B224" s="167"/>
      <c r="C224" s="189"/>
      <c r="D224" s="167"/>
      <c r="E224" s="167"/>
      <c r="F224" s="14"/>
      <c r="G224" s="301"/>
      <c r="H224" s="302"/>
    </row>
    <row r="225" spans="1:8" x14ac:dyDescent="0.3">
      <c r="A225" s="188"/>
      <c r="B225" s="167"/>
      <c r="C225" s="189" t="s">
        <v>107</v>
      </c>
      <c r="D225" s="167"/>
      <c r="E225" s="167"/>
      <c r="F225" s="14"/>
      <c r="G225" s="301"/>
      <c r="H225" s="302"/>
    </row>
    <row r="226" spans="1:8" x14ac:dyDescent="0.3">
      <c r="A226" s="188"/>
      <c r="B226" s="167"/>
      <c r="C226" s="189"/>
      <c r="D226" s="167"/>
      <c r="E226" s="167"/>
      <c r="F226" s="14"/>
      <c r="G226" s="301"/>
      <c r="H226" s="302"/>
    </row>
    <row r="227" spans="1:8" ht="43.2" x14ac:dyDescent="0.3">
      <c r="A227" s="188"/>
      <c r="B227" s="167"/>
      <c r="C227" s="189" t="s">
        <v>108</v>
      </c>
      <c r="D227" s="167"/>
      <c r="E227" s="167" t="s">
        <v>35</v>
      </c>
      <c r="F227" s="14"/>
      <c r="G227" s="301"/>
      <c r="H227" s="302">
        <f>ROUND($F227*G227,2)</f>
        <v>0</v>
      </c>
    </row>
    <row r="228" spans="1:8" x14ac:dyDescent="0.3">
      <c r="A228" s="188"/>
      <c r="B228" s="167"/>
      <c r="C228" s="189"/>
      <c r="D228" s="167"/>
      <c r="E228" s="167"/>
      <c r="F228" s="14"/>
      <c r="G228" s="301"/>
      <c r="H228" s="302"/>
    </row>
    <row r="229" spans="1:8" ht="28.8" x14ac:dyDescent="0.3">
      <c r="A229" s="188" t="s">
        <v>36</v>
      </c>
      <c r="B229" s="167"/>
      <c r="C229" s="189" t="s">
        <v>109</v>
      </c>
      <c r="D229" s="167"/>
      <c r="E229" s="167" t="s">
        <v>35</v>
      </c>
      <c r="F229" s="14"/>
      <c r="G229" s="301"/>
      <c r="H229" s="302">
        <f>ROUND($F229*G229,2)</f>
        <v>0</v>
      </c>
    </row>
    <row r="230" spans="1:8" x14ac:dyDescent="0.3">
      <c r="A230" s="188"/>
      <c r="B230" s="167"/>
      <c r="C230" s="189"/>
      <c r="D230" s="167"/>
      <c r="E230" s="167"/>
      <c r="F230" s="14"/>
      <c r="G230" s="301"/>
      <c r="H230" s="302"/>
    </row>
    <row r="231" spans="1:8" ht="57.6" x14ac:dyDescent="0.3">
      <c r="A231" s="188" t="s">
        <v>40</v>
      </c>
      <c r="B231" s="167"/>
      <c r="C231" s="189" t="s">
        <v>110</v>
      </c>
      <c r="D231" s="167"/>
      <c r="E231" s="167" t="s">
        <v>35</v>
      </c>
      <c r="F231" s="14"/>
      <c r="G231" s="301"/>
      <c r="H231" s="302">
        <f>ROUND($F231*G231,2)</f>
        <v>0</v>
      </c>
    </row>
    <row r="232" spans="1:8" x14ac:dyDescent="0.3">
      <c r="A232" s="188"/>
      <c r="B232" s="167"/>
      <c r="C232" s="189"/>
      <c r="D232" s="167"/>
      <c r="E232" s="167"/>
      <c r="F232" s="14"/>
      <c r="G232" s="301"/>
      <c r="H232" s="302"/>
    </row>
    <row r="233" spans="1:8" ht="28.8" x14ac:dyDescent="0.3">
      <c r="A233" s="188" t="s">
        <v>42</v>
      </c>
      <c r="B233" s="167"/>
      <c r="C233" s="189" t="s">
        <v>111</v>
      </c>
      <c r="D233" s="167"/>
      <c r="E233" s="167" t="s">
        <v>35</v>
      </c>
      <c r="F233" s="14"/>
      <c r="G233" s="301"/>
      <c r="H233" s="302">
        <f>ROUND($F233*G233,2)</f>
        <v>0</v>
      </c>
    </row>
    <row r="234" spans="1:8" x14ac:dyDescent="0.3">
      <c r="A234" s="188"/>
      <c r="B234" s="167"/>
      <c r="C234" s="189"/>
      <c r="D234" s="167"/>
      <c r="E234" s="167"/>
      <c r="F234" s="14"/>
      <c r="G234" s="301"/>
      <c r="H234" s="302"/>
    </row>
    <row r="235" spans="1:8" ht="28.8" x14ac:dyDescent="0.3">
      <c r="A235" s="188" t="s">
        <v>44</v>
      </c>
      <c r="B235" s="167"/>
      <c r="C235" s="189" t="s">
        <v>112</v>
      </c>
      <c r="D235" s="167"/>
      <c r="E235" s="167" t="s">
        <v>35</v>
      </c>
      <c r="F235" s="14"/>
      <c r="G235" s="301"/>
      <c r="H235" s="302">
        <f>ROUND($F235*G235,2)</f>
        <v>0</v>
      </c>
    </row>
    <row r="236" spans="1:8" x14ac:dyDescent="0.3">
      <c r="A236" s="188"/>
      <c r="B236" s="167"/>
      <c r="C236" s="189"/>
      <c r="D236" s="167"/>
      <c r="E236" s="167"/>
      <c r="F236" s="14"/>
      <c r="G236" s="301"/>
      <c r="H236" s="302"/>
    </row>
    <row r="237" spans="1:8" ht="72" x14ac:dyDescent="0.3">
      <c r="A237" s="188" t="s">
        <v>13</v>
      </c>
      <c r="B237" s="167"/>
      <c r="C237" s="189" t="s">
        <v>113</v>
      </c>
      <c r="D237" s="167"/>
      <c r="E237" s="167" t="s">
        <v>35</v>
      </c>
      <c r="F237" s="14"/>
      <c r="G237" s="301"/>
      <c r="H237" s="302">
        <f>ROUND($F237*G237,2)</f>
        <v>0</v>
      </c>
    </row>
    <row r="238" spans="1:8" x14ac:dyDescent="0.3">
      <c r="A238" s="188"/>
      <c r="B238" s="167"/>
      <c r="C238" s="189"/>
      <c r="D238" s="167"/>
      <c r="E238" s="167"/>
      <c r="F238" s="14"/>
      <c r="G238" s="301"/>
      <c r="H238" s="302"/>
    </row>
    <row r="239" spans="1:8" x14ac:dyDescent="0.3">
      <c r="A239" s="188"/>
      <c r="B239" s="167"/>
      <c r="C239" s="189"/>
      <c r="D239" s="167"/>
      <c r="E239" s="167"/>
      <c r="F239" s="14"/>
      <c r="G239" s="301"/>
      <c r="H239" s="302"/>
    </row>
    <row r="240" spans="1:8" x14ac:dyDescent="0.3">
      <c r="A240" s="188"/>
      <c r="B240" s="167"/>
      <c r="C240" s="189"/>
      <c r="D240" s="167"/>
      <c r="E240" s="167"/>
      <c r="F240" s="14"/>
      <c r="G240" s="301"/>
      <c r="H240" s="302"/>
    </row>
    <row r="241" spans="1:8" ht="30" customHeight="1" thickBot="1" x14ac:dyDescent="0.35">
      <c r="A241" s="183"/>
      <c r="B241" s="8"/>
      <c r="C241" s="11" t="s">
        <v>926</v>
      </c>
      <c r="D241" s="8"/>
      <c r="E241" s="8"/>
      <c r="F241" s="10"/>
      <c r="G241" s="305"/>
      <c r="H241" s="306">
        <f>SUM(H213:H237)</f>
        <v>0</v>
      </c>
    </row>
    <row r="242" spans="1:8" ht="15" thickTop="1" x14ac:dyDescent="0.3">
      <c r="A242" s="188"/>
      <c r="B242" s="167"/>
      <c r="C242" s="189"/>
      <c r="D242" s="167"/>
      <c r="E242" s="167"/>
      <c r="F242" s="14"/>
      <c r="G242" s="301"/>
      <c r="H242" s="302"/>
    </row>
    <row r="243" spans="1:8" x14ac:dyDescent="0.3">
      <c r="A243" s="188"/>
      <c r="B243" s="167"/>
      <c r="C243" s="191" t="s">
        <v>927</v>
      </c>
      <c r="D243" s="167"/>
      <c r="E243" s="167"/>
      <c r="F243" s="14"/>
      <c r="G243" s="301"/>
      <c r="H243" s="302">
        <f>H241</f>
        <v>0</v>
      </c>
    </row>
    <row r="244" spans="1:8" x14ac:dyDescent="0.3">
      <c r="A244" s="188"/>
      <c r="B244" s="167"/>
      <c r="C244" s="189"/>
      <c r="D244" s="167"/>
      <c r="E244" s="167"/>
      <c r="F244" s="14"/>
      <c r="G244" s="301"/>
      <c r="H244" s="302"/>
    </row>
    <row r="245" spans="1:8" ht="43.2" x14ac:dyDescent="0.3">
      <c r="A245" s="188" t="s">
        <v>36</v>
      </c>
      <c r="B245" s="167"/>
      <c r="C245" s="189" t="s">
        <v>114</v>
      </c>
      <c r="D245" s="167"/>
      <c r="E245" s="167" t="s">
        <v>35</v>
      </c>
      <c r="F245" s="14"/>
      <c r="G245" s="301"/>
      <c r="H245" s="302">
        <f>ROUND($F245*G245,2)</f>
        <v>0</v>
      </c>
    </row>
    <row r="246" spans="1:8" x14ac:dyDescent="0.3">
      <c r="A246" s="188"/>
      <c r="B246" s="167"/>
      <c r="C246" s="189"/>
      <c r="D246" s="167"/>
      <c r="E246" s="167"/>
      <c r="F246" s="14"/>
      <c r="G246" s="301"/>
      <c r="H246" s="302"/>
    </row>
    <row r="247" spans="1:8" ht="28.8" x14ac:dyDescent="0.3">
      <c r="A247" s="188" t="s">
        <v>40</v>
      </c>
      <c r="B247" s="167"/>
      <c r="C247" s="189" t="s">
        <v>115</v>
      </c>
      <c r="D247" s="167"/>
      <c r="E247" s="167" t="s">
        <v>35</v>
      </c>
      <c r="F247" s="14"/>
      <c r="G247" s="301"/>
      <c r="H247" s="302">
        <f>ROUND($F247*G247,2)</f>
        <v>0</v>
      </c>
    </row>
    <row r="248" spans="1:8" x14ac:dyDescent="0.3">
      <c r="A248" s="188"/>
      <c r="B248" s="167"/>
      <c r="C248" s="189"/>
      <c r="D248" s="167"/>
      <c r="E248" s="167"/>
      <c r="F248" s="14"/>
      <c r="G248" s="301"/>
      <c r="H248" s="302"/>
    </row>
    <row r="249" spans="1:8" ht="43.2" x14ac:dyDescent="0.3">
      <c r="A249" s="188" t="s">
        <v>42</v>
      </c>
      <c r="B249" s="167"/>
      <c r="C249" s="189" t="s">
        <v>116</v>
      </c>
      <c r="D249" s="167"/>
      <c r="E249" s="167" t="s">
        <v>35</v>
      </c>
      <c r="F249" s="14"/>
      <c r="G249" s="301"/>
      <c r="H249" s="302">
        <f>ROUND($F249*G249,2)</f>
        <v>0</v>
      </c>
    </row>
    <row r="250" spans="1:8" x14ac:dyDescent="0.3">
      <c r="A250" s="188"/>
      <c r="B250" s="167"/>
      <c r="C250" s="189"/>
      <c r="D250" s="167"/>
      <c r="E250" s="167"/>
      <c r="F250" s="14"/>
      <c r="G250" s="301"/>
      <c r="H250" s="302"/>
    </row>
    <row r="251" spans="1:8" x14ac:dyDescent="0.3">
      <c r="A251" s="188"/>
      <c r="B251" s="167"/>
      <c r="C251" s="190" t="s">
        <v>117</v>
      </c>
      <c r="D251" s="167"/>
      <c r="E251" s="167"/>
      <c r="F251" s="14"/>
      <c r="G251" s="301"/>
      <c r="H251" s="302"/>
    </row>
    <row r="252" spans="1:8" x14ac:dyDescent="0.3">
      <c r="A252" s="188"/>
      <c r="B252" s="167"/>
      <c r="C252" s="189"/>
      <c r="D252" s="167"/>
      <c r="E252" s="167"/>
      <c r="F252" s="14"/>
      <c r="G252" s="301"/>
      <c r="H252" s="302"/>
    </row>
    <row r="253" spans="1:8" ht="28.8" x14ac:dyDescent="0.3">
      <c r="A253" s="188" t="s">
        <v>44</v>
      </c>
      <c r="B253" s="167"/>
      <c r="C253" s="189" t="s">
        <v>118</v>
      </c>
      <c r="D253" s="167"/>
      <c r="E253" s="167" t="s">
        <v>35</v>
      </c>
      <c r="F253" s="14"/>
      <c r="G253" s="301"/>
      <c r="H253" s="302">
        <f>ROUND($F253*G253,2)</f>
        <v>0</v>
      </c>
    </row>
    <row r="254" spans="1:8" x14ac:dyDescent="0.3">
      <c r="A254" s="188"/>
      <c r="B254" s="167"/>
      <c r="C254" s="189"/>
      <c r="D254" s="167"/>
      <c r="E254" s="167"/>
      <c r="F254" s="14"/>
      <c r="G254" s="301"/>
      <c r="H254" s="302"/>
    </row>
    <row r="255" spans="1:8" ht="28.8" x14ac:dyDescent="0.3">
      <c r="A255" s="188" t="s">
        <v>46</v>
      </c>
      <c r="B255" s="167"/>
      <c r="C255" s="189" t="s">
        <v>119</v>
      </c>
      <c r="D255" s="167"/>
      <c r="E255" s="167" t="s">
        <v>35</v>
      </c>
      <c r="F255" s="14"/>
      <c r="G255" s="301"/>
      <c r="H255" s="302">
        <f>ROUND($F255*G255,2)</f>
        <v>0</v>
      </c>
    </row>
    <row r="256" spans="1:8" x14ac:dyDescent="0.3">
      <c r="A256" s="188"/>
      <c r="B256" s="167"/>
      <c r="C256" s="189"/>
      <c r="D256" s="167"/>
      <c r="E256" s="167"/>
      <c r="F256" s="14"/>
      <c r="G256" s="301"/>
      <c r="H256" s="302"/>
    </row>
    <row r="257" spans="1:8" ht="43.2" x14ac:dyDescent="0.3">
      <c r="A257" s="188" t="s">
        <v>13</v>
      </c>
      <c r="B257" s="167"/>
      <c r="C257" s="189" t="s">
        <v>120</v>
      </c>
      <c r="D257" s="167"/>
      <c r="E257" s="167" t="s">
        <v>35</v>
      </c>
      <c r="F257" s="14"/>
      <c r="G257" s="301"/>
      <c r="H257" s="302">
        <f>ROUND($F257*G257,2)</f>
        <v>0</v>
      </c>
    </row>
    <row r="258" spans="1:8" x14ac:dyDescent="0.3">
      <c r="A258" s="188"/>
      <c r="B258" s="167"/>
      <c r="C258" s="189"/>
      <c r="D258" s="167"/>
      <c r="E258" s="167"/>
      <c r="F258" s="14"/>
      <c r="G258" s="301"/>
      <c r="H258" s="302"/>
    </row>
    <row r="259" spans="1:8" ht="28.8" x14ac:dyDescent="0.3">
      <c r="A259" s="188" t="s">
        <v>36</v>
      </c>
      <c r="B259" s="167"/>
      <c r="C259" s="189" t="s">
        <v>121</v>
      </c>
      <c r="D259" s="167"/>
      <c r="E259" s="167" t="s">
        <v>35</v>
      </c>
      <c r="F259" s="14"/>
      <c r="G259" s="301"/>
      <c r="H259" s="302">
        <f>ROUND($F259*G259,2)</f>
        <v>0</v>
      </c>
    </row>
    <row r="260" spans="1:8" x14ac:dyDescent="0.3">
      <c r="A260" s="188"/>
      <c r="B260" s="167"/>
      <c r="C260" s="189"/>
      <c r="D260" s="167"/>
      <c r="E260" s="167"/>
      <c r="F260" s="14"/>
      <c r="G260" s="301"/>
      <c r="H260" s="302"/>
    </row>
    <row r="261" spans="1:8" ht="28.8" x14ac:dyDescent="0.3">
      <c r="A261" s="188" t="s">
        <v>40</v>
      </c>
      <c r="B261" s="167"/>
      <c r="C261" s="189" t="s">
        <v>122</v>
      </c>
      <c r="D261" s="167"/>
      <c r="E261" s="167" t="s">
        <v>35</v>
      </c>
      <c r="F261" s="14"/>
      <c r="G261" s="301"/>
      <c r="H261" s="302">
        <f>ROUND($F261*G261,2)</f>
        <v>0</v>
      </c>
    </row>
    <row r="262" spans="1:8" x14ac:dyDescent="0.3">
      <c r="A262" s="188"/>
      <c r="B262" s="167"/>
      <c r="C262" s="189"/>
      <c r="D262" s="167"/>
      <c r="E262" s="167"/>
      <c r="F262" s="14"/>
      <c r="G262" s="301"/>
      <c r="H262" s="302"/>
    </row>
    <row r="263" spans="1:8" ht="43.2" x14ac:dyDescent="0.3">
      <c r="A263" s="188" t="s">
        <v>42</v>
      </c>
      <c r="B263" s="167"/>
      <c r="C263" s="189" t="s">
        <v>123</v>
      </c>
      <c r="D263" s="167"/>
      <c r="E263" s="167" t="s">
        <v>35</v>
      </c>
      <c r="F263" s="14"/>
      <c r="G263" s="301"/>
      <c r="H263" s="302">
        <f>ROUND($F263*G263,2)</f>
        <v>0</v>
      </c>
    </row>
    <row r="264" spans="1:8" x14ac:dyDescent="0.3">
      <c r="A264" s="188"/>
      <c r="B264" s="167"/>
      <c r="C264" s="189"/>
      <c r="D264" s="167"/>
      <c r="E264" s="167"/>
      <c r="F264" s="14"/>
      <c r="G264" s="301"/>
      <c r="H264" s="302"/>
    </row>
    <row r="265" spans="1:8" ht="28.8" x14ac:dyDescent="0.3">
      <c r="A265" s="188" t="s">
        <v>44</v>
      </c>
      <c r="B265" s="167"/>
      <c r="C265" s="189" t="s">
        <v>124</v>
      </c>
      <c r="D265" s="167"/>
      <c r="E265" s="167" t="s">
        <v>35</v>
      </c>
      <c r="F265" s="14"/>
      <c r="G265" s="301"/>
      <c r="H265" s="302">
        <f>ROUND($F265*G265,2)</f>
        <v>0</v>
      </c>
    </row>
    <row r="266" spans="1:8" x14ac:dyDescent="0.3">
      <c r="A266" s="188"/>
      <c r="B266" s="167"/>
      <c r="C266" s="189"/>
      <c r="D266" s="167"/>
      <c r="E266" s="167"/>
      <c r="F266" s="14"/>
      <c r="G266" s="301"/>
      <c r="H266" s="302"/>
    </row>
    <row r="267" spans="1:8" x14ac:dyDescent="0.3">
      <c r="A267" s="188"/>
      <c r="B267" s="167"/>
      <c r="C267" s="190" t="s">
        <v>125</v>
      </c>
      <c r="D267" s="167"/>
      <c r="E267" s="167"/>
      <c r="F267" s="14"/>
      <c r="G267" s="301"/>
      <c r="H267" s="302"/>
    </row>
    <row r="268" spans="1:8" x14ac:dyDescent="0.3">
      <c r="A268" s="188"/>
      <c r="B268" s="167"/>
      <c r="C268" s="189"/>
      <c r="D268" s="167"/>
      <c r="E268" s="167"/>
      <c r="F268" s="14"/>
      <c r="G268" s="301"/>
      <c r="H268" s="302"/>
    </row>
    <row r="269" spans="1:8" x14ac:dyDescent="0.3">
      <c r="A269" s="188" t="s">
        <v>46</v>
      </c>
      <c r="B269" s="167"/>
      <c r="C269" s="189" t="s">
        <v>126</v>
      </c>
      <c r="D269" s="167"/>
      <c r="E269" s="167"/>
      <c r="F269" s="14"/>
      <c r="G269" s="301"/>
      <c r="H269" s="302"/>
    </row>
    <row r="270" spans="1:8" x14ac:dyDescent="0.3">
      <c r="A270" s="188"/>
      <c r="B270" s="167"/>
      <c r="C270" s="189"/>
      <c r="D270" s="167"/>
      <c r="E270" s="167"/>
      <c r="F270" s="14"/>
      <c r="G270" s="301"/>
      <c r="H270" s="302"/>
    </row>
    <row r="271" spans="1:8" x14ac:dyDescent="0.3">
      <c r="A271" s="188"/>
      <c r="B271" s="167"/>
      <c r="C271" s="189" t="s">
        <v>127</v>
      </c>
      <c r="D271" s="167"/>
      <c r="E271" s="167"/>
      <c r="F271" s="14"/>
      <c r="G271" s="301"/>
      <c r="H271" s="302"/>
    </row>
    <row r="272" spans="1:8" x14ac:dyDescent="0.3">
      <c r="A272" s="188"/>
      <c r="B272" s="167"/>
      <c r="C272" s="189"/>
      <c r="D272" s="167"/>
      <c r="E272" s="167"/>
      <c r="F272" s="14"/>
      <c r="G272" s="301"/>
      <c r="H272" s="302"/>
    </row>
    <row r="273" spans="1:8" x14ac:dyDescent="0.3">
      <c r="A273" s="188"/>
      <c r="B273" s="167"/>
      <c r="C273" s="189" t="s">
        <v>128</v>
      </c>
      <c r="D273" s="167"/>
      <c r="E273" s="167"/>
      <c r="F273" s="14"/>
      <c r="G273" s="301"/>
      <c r="H273" s="302"/>
    </row>
    <row r="274" spans="1:8" x14ac:dyDescent="0.3">
      <c r="A274" s="188"/>
      <c r="B274" s="167"/>
      <c r="C274" s="189"/>
      <c r="D274" s="167"/>
      <c r="E274" s="167"/>
      <c r="F274" s="14"/>
      <c r="G274" s="301"/>
      <c r="H274" s="302"/>
    </row>
    <row r="275" spans="1:8" ht="57.6" x14ac:dyDescent="0.3">
      <c r="A275" s="188"/>
      <c r="B275" s="167"/>
      <c r="C275" s="189" t="s">
        <v>129</v>
      </c>
      <c r="D275" s="167"/>
      <c r="E275" s="167"/>
      <c r="F275" s="14"/>
      <c r="G275" s="301"/>
      <c r="H275" s="302"/>
    </row>
    <row r="276" spans="1:8" x14ac:dyDescent="0.3">
      <c r="A276" s="188"/>
      <c r="B276" s="167"/>
      <c r="C276" s="189"/>
      <c r="D276" s="167"/>
      <c r="E276" s="167"/>
      <c r="F276" s="14"/>
      <c r="G276" s="301"/>
      <c r="H276" s="302"/>
    </row>
    <row r="277" spans="1:8" ht="24.9" customHeight="1" thickBot="1" x14ac:dyDescent="0.35">
      <c r="A277" s="183"/>
      <c r="B277" s="8"/>
      <c r="C277" s="11" t="s">
        <v>926</v>
      </c>
      <c r="D277" s="8"/>
      <c r="E277" s="8"/>
      <c r="F277" s="10"/>
      <c r="G277" s="305"/>
      <c r="H277" s="306">
        <f>SUM(H243:H275)</f>
        <v>0</v>
      </c>
    </row>
    <row r="278" spans="1:8" ht="15" thickTop="1" x14ac:dyDescent="0.3">
      <c r="A278" s="188"/>
      <c r="B278" s="167"/>
      <c r="C278" s="189"/>
      <c r="D278" s="167"/>
      <c r="E278" s="167"/>
      <c r="F278" s="14"/>
      <c r="G278" s="301"/>
      <c r="H278" s="302"/>
    </row>
    <row r="279" spans="1:8" x14ac:dyDescent="0.3">
      <c r="A279" s="188"/>
      <c r="B279" s="167"/>
      <c r="C279" s="191" t="s">
        <v>927</v>
      </c>
      <c r="D279" s="167"/>
      <c r="E279" s="167"/>
      <c r="F279" s="14"/>
      <c r="G279" s="301"/>
      <c r="H279" s="302">
        <f>H277</f>
        <v>0</v>
      </c>
    </row>
    <row r="280" spans="1:8" x14ac:dyDescent="0.3">
      <c r="A280" s="188"/>
      <c r="B280" s="167"/>
      <c r="C280" s="189"/>
      <c r="D280" s="167"/>
      <c r="E280" s="167"/>
      <c r="F280" s="14"/>
      <c r="G280" s="301"/>
      <c r="H280" s="302"/>
    </row>
    <row r="281" spans="1:8" ht="28.8" x14ac:dyDescent="0.3">
      <c r="A281" s="188"/>
      <c r="B281" s="167"/>
      <c r="C281" s="189" t="s">
        <v>130</v>
      </c>
      <c r="D281" s="167"/>
      <c r="E281" s="167"/>
      <c r="F281" s="14"/>
      <c r="G281" s="301"/>
      <c r="H281" s="302"/>
    </row>
    <row r="282" spans="1:8" x14ac:dyDescent="0.3">
      <c r="A282" s="188"/>
      <c r="B282" s="167"/>
      <c r="C282" s="189"/>
      <c r="D282" s="167"/>
      <c r="E282" s="167"/>
      <c r="F282" s="14"/>
      <c r="G282" s="301"/>
      <c r="H282" s="302"/>
    </row>
    <row r="283" spans="1:8" ht="43.2" x14ac:dyDescent="0.3">
      <c r="A283" s="188"/>
      <c r="B283" s="167"/>
      <c r="C283" s="189" t="s">
        <v>131</v>
      </c>
      <c r="D283" s="167"/>
      <c r="E283" s="167"/>
      <c r="F283" s="14"/>
      <c r="G283" s="301"/>
      <c r="H283" s="302"/>
    </row>
    <row r="284" spans="1:8" x14ac:dyDescent="0.3">
      <c r="A284" s="188"/>
      <c r="B284" s="167"/>
      <c r="C284" s="189"/>
      <c r="D284" s="167"/>
      <c r="E284" s="167"/>
      <c r="F284" s="14"/>
      <c r="G284" s="301"/>
      <c r="H284" s="302"/>
    </row>
    <row r="285" spans="1:8" ht="43.2" x14ac:dyDescent="0.3">
      <c r="A285" s="188"/>
      <c r="B285" s="167"/>
      <c r="C285" s="189" t="s">
        <v>132</v>
      </c>
      <c r="D285" s="167"/>
      <c r="E285" s="167"/>
      <c r="F285" s="14"/>
      <c r="G285" s="301"/>
      <c r="H285" s="302"/>
    </row>
    <row r="286" spans="1:8" x14ac:dyDescent="0.3">
      <c r="A286" s="188"/>
      <c r="B286" s="167"/>
      <c r="C286" s="189"/>
      <c r="D286" s="167"/>
      <c r="E286" s="167"/>
      <c r="F286" s="14"/>
      <c r="G286" s="301"/>
      <c r="H286" s="302"/>
    </row>
    <row r="287" spans="1:8" ht="57.6" x14ac:dyDescent="0.3">
      <c r="A287" s="188"/>
      <c r="B287" s="167"/>
      <c r="C287" s="189" t="s">
        <v>133</v>
      </c>
      <c r="D287" s="167"/>
      <c r="E287" s="167"/>
      <c r="F287" s="14"/>
      <c r="G287" s="301"/>
      <c r="H287" s="302"/>
    </row>
    <row r="288" spans="1:8" x14ac:dyDescent="0.3">
      <c r="A288" s="188"/>
      <c r="B288" s="167"/>
      <c r="C288" s="189"/>
      <c r="D288" s="167"/>
      <c r="E288" s="167"/>
      <c r="F288" s="14"/>
      <c r="G288" s="301"/>
      <c r="H288" s="302"/>
    </row>
    <row r="289" spans="1:8" x14ac:dyDescent="0.3">
      <c r="A289" s="188"/>
      <c r="B289" s="167"/>
      <c r="C289" s="189" t="s">
        <v>134</v>
      </c>
      <c r="D289" s="167"/>
      <c r="E289" s="167"/>
      <c r="F289" s="14"/>
      <c r="G289" s="301"/>
      <c r="H289" s="302"/>
    </row>
    <row r="290" spans="1:8" x14ac:dyDescent="0.3">
      <c r="A290" s="188"/>
      <c r="B290" s="167"/>
      <c r="C290" s="189"/>
      <c r="D290" s="167"/>
      <c r="E290" s="167"/>
      <c r="F290" s="14"/>
      <c r="G290" s="301"/>
      <c r="H290" s="302"/>
    </row>
    <row r="291" spans="1:8" ht="57.6" x14ac:dyDescent="0.3">
      <c r="A291" s="188"/>
      <c r="B291" s="167"/>
      <c r="C291" s="189" t="s">
        <v>135</v>
      </c>
      <c r="D291" s="167"/>
      <c r="E291" s="167"/>
      <c r="F291" s="14"/>
      <c r="G291" s="301"/>
      <c r="H291" s="302"/>
    </row>
    <row r="292" spans="1:8" x14ac:dyDescent="0.3">
      <c r="A292" s="188"/>
      <c r="B292" s="167"/>
      <c r="C292" s="189"/>
      <c r="D292" s="167"/>
      <c r="E292" s="167"/>
      <c r="F292" s="14"/>
      <c r="G292" s="301"/>
      <c r="H292" s="302"/>
    </row>
    <row r="293" spans="1:8" ht="28.8" x14ac:dyDescent="0.3">
      <c r="A293" s="188"/>
      <c r="B293" s="167"/>
      <c r="C293" s="189" t="s">
        <v>136</v>
      </c>
      <c r="D293" s="167"/>
      <c r="E293" s="167"/>
      <c r="F293" s="14"/>
      <c r="G293" s="301"/>
      <c r="H293" s="302"/>
    </row>
    <row r="294" spans="1:8" x14ac:dyDescent="0.3">
      <c r="A294" s="188"/>
      <c r="B294" s="167"/>
      <c r="C294" s="189"/>
      <c r="D294" s="167"/>
      <c r="E294" s="167"/>
      <c r="F294" s="14"/>
      <c r="G294" s="301"/>
      <c r="H294" s="302"/>
    </row>
    <row r="295" spans="1:8" ht="43.2" x14ac:dyDescent="0.3">
      <c r="A295" s="188"/>
      <c r="B295" s="167"/>
      <c r="C295" s="189" t="s">
        <v>137</v>
      </c>
      <c r="D295" s="167"/>
      <c r="E295" s="167"/>
      <c r="F295" s="14"/>
      <c r="G295" s="301"/>
      <c r="H295" s="302"/>
    </row>
    <row r="296" spans="1:8" x14ac:dyDescent="0.3">
      <c r="A296" s="188"/>
      <c r="B296" s="167"/>
      <c r="C296" s="189"/>
      <c r="D296" s="167"/>
      <c r="E296" s="167"/>
      <c r="F296" s="14"/>
      <c r="G296" s="301"/>
      <c r="H296" s="302"/>
    </row>
    <row r="297" spans="1:8" ht="43.2" x14ac:dyDescent="0.3">
      <c r="A297" s="188"/>
      <c r="B297" s="167"/>
      <c r="C297" s="189" t="s">
        <v>138</v>
      </c>
      <c r="D297" s="167"/>
      <c r="E297" s="167"/>
      <c r="F297" s="14"/>
      <c r="G297" s="301"/>
      <c r="H297" s="302"/>
    </row>
    <row r="298" spans="1:8" x14ac:dyDescent="0.3">
      <c r="A298" s="188"/>
      <c r="B298" s="167"/>
      <c r="C298" s="189"/>
      <c r="D298" s="167"/>
      <c r="E298" s="167"/>
      <c r="F298" s="14"/>
      <c r="G298" s="301"/>
      <c r="H298" s="302"/>
    </row>
    <row r="299" spans="1:8" ht="57.6" x14ac:dyDescent="0.3">
      <c r="A299" s="188"/>
      <c r="B299" s="167"/>
      <c r="C299" s="189" t="s">
        <v>139</v>
      </c>
      <c r="D299" s="167"/>
      <c r="E299" s="167"/>
      <c r="F299" s="14"/>
      <c r="G299" s="301"/>
      <c r="H299" s="302"/>
    </row>
    <row r="300" spans="1:8" x14ac:dyDescent="0.3">
      <c r="A300" s="188"/>
      <c r="B300" s="167"/>
      <c r="C300" s="189"/>
      <c r="D300" s="167"/>
      <c r="E300" s="167"/>
      <c r="F300" s="14"/>
      <c r="G300" s="301"/>
      <c r="H300" s="302"/>
    </row>
    <row r="301" spans="1:8" x14ac:dyDescent="0.3">
      <c r="A301" s="188"/>
      <c r="B301" s="167"/>
      <c r="C301" s="189" t="s">
        <v>140</v>
      </c>
      <c r="D301" s="167"/>
      <c r="E301" s="167"/>
      <c r="F301" s="14"/>
      <c r="G301" s="301"/>
      <c r="H301" s="302"/>
    </row>
    <row r="302" spans="1:8" x14ac:dyDescent="0.3">
      <c r="A302" s="188"/>
      <c r="B302" s="167"/>
      <c r="C302" s="189"/>
      <c r="D302" s="167"/>
      <c r="E302" s="167"/>
      <c r="F302" s="14"/>
      <c r="G302" s="301"/>
      <c r="H302" s="302"/>
    </row>
    <row r="303" spans="1:8" ht="43.2" x14ac:dyDescent="0.3">
      <c r="A303" s="188"/>
      <c r="B303" s="167"/>
      <c r="C303" s="189" t="s">
        <v>141</v>
      </c>
      <c r="D303" s="167"/>
      <c r="E303" s="167" t="s">
        <v>35</v>
      </c>
      <c r="F303" s="14"/>
      <c r="G303" s="301"/>
      <c r="H303" s="302">
        <f>ROUND($F303*G303,2)</f>
        <v>0</v>
      </c>
    </row>
    <row r="304" spans="1:8" x14ac:dyDescent="0.3">
      <c r="A304" s="188"/>
      <c r="B304" s="167"/>
      <c r="C304" s="189"/>
      <c r="D304" s="167"/>
      <c r="E304" s="167"/>
      <c r="F304" s="14"/>
      <c r="G304" s="301"/>
      <c r="H304" s="302"/>
    </row>
    <row r="305" spans="1:8" ht="57.6" x14ac:dyDescent="0.3">
      <c r="A305" s="188" t="s">
        <v>13</v>
      </c>
      <c r="B305" s="167"/>
      <c r="C305" s="189" t="s">
        <v>142</v>
      </c>
      <c r="D305" s="167"/>
      <c r="E305" s="167" t="s">
        <v>35</v>
      </c>
      <c r="F305" s="14"/>
      <c r="G305" s="301"/>
      <c r="H305" s="302">
        <f>ROUND($F305*G305,2)</f>
        <v>0</v>
      </c>
    </row>
    <row r="306" spans="1:8" x14ac:dyDescent="0.3">
      <c r="A306" s="188"/>
      <c r="B306" s="167"/>
      <c r="C306" s="189"/>
      <c r="D306" s="167"/>
      <c r="E306" s="167"/>
      <c r="F306" s="14"/>
      <c r="G306" s="301"/>
      <c r="H306" s="302"/>
    </row>
    <row r="307" spans="1:8" ht="24.9" customHeight="1" thickBot="1" x14ac:dyDescent="0.35">
      <c r="A307" s="183"/>
      <c r="B307" s="8"/>
      <c r="C307" s="11" t="s">
        <v>926</v>
      </c>
      <c r="D307" s="8"/>
      <c r="E307" s="8"/>
      <c r="F307" s="10"/>
      <c r="G307" s="305"/>
      <c r="H307" s="306">
        <f>SUM(H279:H305)</f>
        <v>0</v>
      </c>
    </row>
    <row r="308" spans="1:8" ht="15" thickTop="1" x14ac:dyDescent="0.3">
      <c r="A308" s="188"/>
      <c r="B308" s="167"/>
      <c r="C308" s="189"/>
      <c r="D308" s="167"/>
      <c r="E308" s="167"/>
      <c r="F308" s="14"/>
      <c r="G308" s="301"/>
      <c r="H308" s="302"/>
    </row>
    <row r="309" spans="1:8" x14ac:dyDescent="0.3">
      <c r="A309" s="188"/>
      <c r="B309" s="167"/>
      <c r="C309" s="191" t="s">
        <v>927</v>
      </c>
      <c r="D309" s="167"/>
      <c r="E309" s="167"/>
      <c r="F309" s="14"/>
      <c r="G309" s="301"/>
      <c r="H309" s="302">
        <f>H307</f>
        <v>0</v>
      </c>
    </row>
    <row r="310" spans="1:8" x14ac:dyDescent="0.3">
      <c r="A310" s="188"/>
      <c r="B310" s="167"/>
      <c r="C310" s="189"/>
      <c r="D310" s="167"/>
      <c r="E310" s="167"/>
      <c r="F310" s="14"/>
      <c r="G310" s="301"/>
      <c r="H310" s="302"/>
    </row>
    <row r="311" spans="1:8" ht="28.8" x14ac:dyDescent="0.3">
      <c r="A311" s="188" t="s">
        <v>36</v>
      </c>
      <c r="B311" s="167"/>
      <c r="C311" s="189" t="s">
        <v>143</v>
      </c>
      <c r="D311" s="167"/>
      <c r="E311" s="167" t="s">
        <v>35</v>
      </c>
      <c r="F311" s="14"/>
      <c r="G311" s="301"/>
      <c r="H311" s="302">
        <f>ROUND($F311*G311,2)</f>
        <v>0</v>
      </c>
    </row>
    <row r="312" spans="1:8" x14ac:dyDescent="0.3">
      <c r="A312" s="188"/>
      <c r="B312" s="167"/>
      <c r="C312" s="189"/>
      <c r="D312" s="167"/>
      <c r="E312" s="167"/>
      <c r="F312" s="14"/>
      <c r="G312" s="301"/>
      <c r="H312" s="302"/>
    </row>
    <row r="313" spans="1:8" ht="129.6" x14ac:dyDescent="0.3">
      <c r="A313" s="188" t="s">
        <v>40</v>
      </c>
      <c r="B313" s="167"/>
      <c r="C313" s="189" t="s">
        <v>144</v>
      </c>
      <c r="D313" s="167"/>
      <c r="E313" s="167" t="s">
        <v>35</v>
      </c>
      <c r="F313" s="14"/>
      <c r="G313" s="301"/>
      <c r="H313" s="302">
        <f>ROUND($F313*G313,2)</f>
        <v>0</v>
      </c>
    </row>
    <row r="314" spans="1:8" x14ac:dyDescent="0.3">
      <c r="A314" s="188"/>
      <c r="B314" s="167"/>
      <c r="C314" s="189"/>
      <c r="D314" s="167"/>
      <c r="E314" s="167"/>
      <c r="F314" s="14"/>
      <c r="G314" s="301"/>
      <c r="H314" s="302"/>
    </row>
    <row r="315" spans="1:8" ht="28.8" x14ac:dyDescent="0.3">
      <c r="A315" s="188" t="s">
        <v>42</v>
      </c>
      <c r="B315" s="167"/>
      <c r="C315" s="189" t="s">
        <v>145</v>
      </c>
      <c r="D315" s="167"/>
      <c r="E315" s="167" t="s">
        <v>35</v>
      </c>
      <c r="F315" s="14"/>
      <c r="G315" s="301"/>
      <c r="H315" s="302">
        <f>ROUND($F315*G315,2)</f>
        <v>0</v>
      </c>
    </row>
    <row r="316" spans="1:8" x14ac:dyDescent="0.3">
      <c r="A316" s="188"/>
      <c r="B316" s="167"/>
      <c r="C316" s="189"/>
      <c r="D316" s="167"/>
      <c r="E316" s="167"/>
      <c r="F316" s="14"/>
      <c r="G316" s="301"/>
      <c r="H316" s="302"/>
    </row>
    <row r="317" spans="1:8" x14ac:dyDescent="0.3">
      <c r="A317" s="188"/>
      <c r="B317" s="167"/>
      <c r="C317" s="190" t="s">
        <v>146</v>
      </c>
      <c r="D317" s="167"/>
      <c r="E317" s="167"/>
      <c r="F317" s="14"/>
      <c r="G317" s="301"/>
      <c r="H317" s="302"/>
    </row>
    <row r="318" spans="1:8" x14ac:dyDescent="0.3">
      <c r="A318" s="188"/>
      <c r="B318" s="167"/>
      <c r="C318" s="189"/>
      <c r="D318" s="167"/>
      <c r="E318" s="167"/>
      <c r="F318" s="14"/>
      <c r="G318" s="301"/>
      <c r="H318" s="302"/>
    </row>
    <row r="319" spans="1:8" ht="115.2" x14ac:dyDescent="0.3">
      <c r="A319" s="188" t="s">
        <v>13</v>
      </c>
      <c r="B319" s="167"/>
      <c r="C319" s="189" t="s">
        <v>147</v>
      </c>
      <c r="D319" s="167"/>
      <c r="E319" s="167"/>
      <c r="F319" s="14"/>
      <c r="G319" s="301"/>
      <c r="H319" s="302"/>
    </row>
    <row r="320" spans="1:8" x14ac:dyDescent="0.3">
      <c r="A320" s="188"/>
      <c r="B320" s="167"/>
      <c r="C320" s="189"/>
      <c r="D320" s="167"/>
      <c r="E320" s="167"/>
      <c r="F320" s="14"/>
      <c r="G320" s="301"/>
      <c r="H320" s="302"/>
    </row>
    <row r="321" spans="1:8" x14ac:dyDescent="0.3">
      <c r="A321" s="188"/>
      <c r="B321" s="167"/>
      <c r="C321" s="189" t="s">
        <v>148</v>
      </c>
      <c r="D321" s="167"/>
      <c r="E321" s="167"/>
      <c r="F321" s="14"/>
      <c r="G321" s="301"/>
      <c r="H321" s="302"/>
    </row>
    <row r="322" spans="1:8" x14ac:dyDescent="0.3">
      <c r="A322" s="188"/>
      <c r="B322" s="167"/>
      <c r="C322" s="189"/>
      <c r="D322" s="167"/>
      <c r="E322" s="167"/>
      <c r="F322" s="14"/>
      <c r="G322" s="301"/>
      <c r="H322" s="302"/>
    </row>
    <row r="323" spans="1:8" ht="100.8" x14ac:dyDescent="0.3">
      <c r="A323" s="188"/>
      <c r="B323" s="167"/>
      <c r="C323" s="189" t="s">
        <v>149</v>
      </c>
      <c r="D323" s="167"/>
      <c r="E323" s="167" t="s">
        <v>35</v>
      </c>
      <c r="F323" s="14"/>
      <c r="G323" s="301"/>
      <c r="H323" s="302">
        <f>ROUND($F323*G323,2)</f>
        <v>0</v>
      </c>
    </row>
    <row r="324" spans="1:8" x14ac:dyDescent="0.3">
      <c r="A324" s="188"/>
      <c r="B324" s="167"/>
      <c r="C324" s="189"/>
      <c r="D324" s="167"/>
      <c r="E324" s="167"/>
      <c r="F324" s="14"/>
      <c r="G324" s="301"/>
      <c r="H324" s="302"/>
    </row>
    <row r="325" spans="1:8" ht="28.8" x14ac:dyDescent="0.3">
      <c r="A325" s="188" t="s">
        <v>36</v>
      </c>
      <c r="B325" s="167"/>
      <c r="C325" s="189" t="s">
        <v>150</v>
      </c>
      <c r="D325" s="167"/>
      <c r="E325" s="167"/>
      <c r="F325" s="14"/>
      <c r="G325" s="301"/>
      <c r="H325" s="302"/>
    </row>
    <row r="326" spans="1:8" x14ac:dyDescent="0.3">
      <c r="A326" s="188"/>
      <c r="B326" s="167"/>
      <c r="C326" s="189"/>
      <c r="D326" s="167"/>
      <c r="E326" s="167"/>
      <c r="F326" s="14"/>
      <c r="G326" s="301"/>
      <c r="H326" s="302"/>
    </row>
    <row r="327" spans="1:8" ht="115.2" x14ac:dyDescent="0.3">
      <c r="A327" s="188"/>
      <c r="B327" s="167"/>
      <c r="C327" s="189" t="s">
        <v>151</v>
      </c>
      <c r="D327" s="167"/>
      <c r="E327" s="167" t="s">
        <v>35</v>
      </c>
      <c r="F327" s="14"/>
      <c r="G327" s="301"/>
      <c r="H327" s="302">
        <f>ROUND($F327*G327,2)</f>
        <v>0</v>
      </c>
    </row>
    <row r="328" spans="1:8" x14ac:dyDescent="0.3">
      <c r="A328" s="188"/>
      <c r="B328" s="167"/>
      <c r="C328" s="189"/>
      <c r="D328" s="167"/>
      <c r="E328" s="167"/>
      <c r="F328" s="14"/>
      <c r="G328" s="301"/>
      <c r="H328" s="302"/>
    </row>
    <row r="329" spans="1:8" ht="24.9" customHeight="1" thickBot="1" x14ac:dyDescent="0.35">
      <c r="A329" s="183"/>
      <c r="B329" s="8"/>
      <c r="C329" s="11" t="s">
        <v>926</v>
      </c>
      <c r="D329" s="8"/>
      <c r="E329" s="8"/>
      <c r="F329" s="10"/>
      <c r="G329" s="305"/>
      <c r="H329" s="306">
        <f>SUM(H309:H327)</f>
        <v>0</v>
      </c>
    </row>
    <row r="330" spans="1:8" ht="15" thickTop="1" x14ac:dyDescent="0.3">
      <c r="A330" s="188"/>
      <c r="B330" s="167"/>
      <c r="C330" s="189"/>
      <c r="D330" s="167"/>
      <c r="E330" s="167"/>
      <c r="F330" s="14"/>
      <c r="G330" s="301"/>
      <c r="H330" s="302"/>
    </row>
    <row r="331" spans="1:8" x14ac:dyDescent="0.3">
      <c r="A331" s="188"/>
      <c r="B331" s="167"/>
      <c r="C331" s="191" t="s">
        <v>927</v>
      </c>
      <c r="D331" s="167"/>
      <c r="E331" s="167"/>
      <c r="F331" s="14"/>
      <c r="G331" s="301"/>
      <c r="H331" s="302">
        <f>H329</f>
        <v>0</v>
      </c>
    </row>
    <row r="332" spans="1:8" x14ac:dyDescent="0.3">
      <c r="A332" s="188"/>
      <c r="B332" s="167"/>
      <c r="C332" s="189"/>
      <c r="D332" s="167"/>
      <c r="E332" s="167"/>
      <c r="F332" s="14"/>
      <c r="G332" s="301"/>
      <c r="H332" s="302"/>
    </row>
    <row r="333" spans="1:8" ht="43.2" x14ac:dyDescent="0.3">
      <c r="A333" s="188" t="s">
        <v>40</v>
      </c>
      <c r="B333" s="167"/>
      <c r="C333" s="189" t="s">
        <v>152</v>
      </c>
      <c r="D333" s="167"/>
      <c r="E333" s="167"/>
      <c r="F333" s="14"/>
      <c r="G333" s="301"/>
      <c r="H333" s="302"/>
    </row>
    <row r="334" spans="1:8" x14ac:dyDescent="0.3">
      <c r="A334" s="188"/>
      <c r="B334" s="167"/>
      <c r="C334" s="189"/>
      <c r="D334" s="167"/>
      <c r="E334" s="167"/>
      <c r="F334" s="14"/>
      <c r="G334" s="301"/>
      <c r="H334" s="302"/>
    </row>
    <row r="335" spans="1:8" ht="100.8" x14ac:dyDescent="0.3">
      <c r="A335" s="188"/>
      <c r="B335" s="167"/>
      <c r="C335" s="189" t="s">
        <v>153</v>
      </c>
      <c r="D335" s="167"/>
      <c r="E335" s="167" t="s">
        <v>35</v>
      </c>
      <c r="F335" s="14"/>
      <c r="G335" s="301"/>
      <c r="H335" s="302">
        <f>ROUND($F335*G335,2)</f>
        <v>0</v>
      </c>
    </row>
    <row r="336" spans="1:8" x14ac:dyDescent="0.3">
      <c r="A336" s="188"/>
      <c r="B336" s="167"/>
      <c r="C336" s="189"/>
      <c r="D336" s="167"/>
      <c r="E336" s="167"/>
      <c r="F336" s="14"/>
      <c r="G336" s="301"/>
      <c r="H336" s="302"/>
    </row>
    <row r="337" spans="1:8" ht="72" x14ac:dyDescent="0.3">
      <c r="A337" s="188" t="s">
        <v>13</v>
      </c>
      <c r="B337" s="167"/>
      <c r="C337" s="189" t="s">
        <v>154</v>
      </c>
      <c r="D337" s="167"/>
      <c r="E337" s="167" t="s">
        <v>35</v>
      </c>
      <c r="F337" s="14"/>
      <c r="G337" s="301"/>
      <c r="H337" s="302">
        <f>ROUND($F337*G337,2)</f>
        <v>0</v>
      </c>
    </row>
    <row r="338" spans="1:8" x14ac:dyDescent="0.3">
      <c r="A338" s="188"/>
      <c r="B338" s="167"/>
      <c r="C338" s="189"/>
      <c r="D338" s="167"/>
      <c r="E338" s="167"/>
      <c r="F338" s="14"/>
      <c r="G338" s="301"/>
      <c r="H338" s="302"/>
    </row>
    <row r="339" spans="1:8" x14ac:dyDescent="0.3">
      <c r="A339" s="188"/>
      <c r="B339" s="167"/>
      <c r="C339" s="190" t="s">
        <v>155</v>
      </c>
      <c r="D339" s="167"/>
      <c r="E339" s="167"/>
      <c r="F339" s="14"/>
      <c r="G339" s="301"/>
      <c r="H339" s="302"/>
    </row>
    <row r="340" spans="1:8" x14ac:dyDescent="0.3">
      <c r="A340" s="188"/>
      <c r="B340" s="167"/>
      <c r="C340" s="189"/>
      <c r="D340" s="167"/>
      <c r="E340" s="167"/>
      <c r="F340" s="14"/>
      <c r="G340" s="301"/>
      <c r="H340" s="302"/>
    </row>
    <row r="341" spans="1:8" ht="100.8" x14ac:dyDescent="0.3">
      <c r="A341" s="188" t="s">
        <v>36</v>
      </c>
      <c r="B341" s="167"/>
      <c r="C341" s="189" t="s">
        <v>156</v>
      </c>
      <c r="D341" s="167"/>
      <c r="E341" s="167" t="s">
        <v>35</v>
      </c>
      <c r="F341" s="14"/>
      <c r="G341" s="301"/>
      <c r="H341" s="302">
        <f>ROUND($F341*G341,2)</f>
        <v>0</v>
      </c>
    </row>
    <row r="342" spans="1:8" x14ac:dyDescent="0.3">
      <c r="A342" s="188"/>
      <c r="B342" s="167"/>
      <c r="C342" s="189"/>
      <c r="D342" s="167"/>
      <c r="E342" s="167"/>
      <c r="F342" s="14"/>
      <c r="G342" s="301"/>
      <c r="H342" s="302"/>
    </row>
    <row r="343" spans="1:8" x14ac:dyDescent="0.3">
      <c r="A343" s="188"/>
      <c r="B343" s="167"/>
      <c r="C343" s="190" t="s">
        <v>157</v>
      </c>
      <c r="D343" s="167"/>
      <c r="E343" s="167"/>
      <c r="F343" s="14"/>
      <c r="G343" s="301"/>
      <c r="H343" s="302"/>
    </row>
    <row r="344" spans="1:8" x14ac:dyDescent="0.3">
      <c r="A344" s="188"/>
      <c r="B344" s="167"/>
      <c r="C344" s="189"/>
      <c r="D344" s="167"/>
      <c r="E344" s="167"/>
      <c r="F344" s="14"/>
      <c r="G344" s="301"/>
      <c r="H344" s="302"/>
    </row>
    <row r="345" spans="1:8" ht="28.8" x14ac:dyDescent="0.3">
      <c r="A345" s="188" t="s">
        <v>40</v>
      </c>
      <c r="B345" s="167"/>
      <c r="C345" s="189" t="s">
        <v>158</v>
      </c>
      <c r="D345" s="167"/>
      <c r="E345" s="167" t="s">
        <v>35</v>
      </c>
      <c r="F345" s="14"/>
      <c r="G345" s="301"/>
      <c r="H345" s="302">
        <f>ROUND($F345*G345,2)</f>
        <v>0</v>
      </c>
    </row>
    <row r="346" spans="1:8" x14ac:dyDescent="0.3">
      <c r="A346" s="188"/>
      <c r="B346" s="167"/>
      <c r="C346" s="189"/>
      <c r="D346" s="167"/>
      <c r="E346" s="167"/>
      <c r="F346" s="14"/>
      <c r="G346" s="301"/>
      <c r="H346" s="302"/>
    </row>
    <row r="347" spans="1:8" x14ac:dyDescent="0.3">
      <c r="A347" s="188"/>
      <c r="B347" s="167"/>
      <c r="C347" s="190" t="s">
        <v>159</v>
      </c>
      <c r="D347" s="167"/>
      <c r="E347" s="167"/>
      <c r="F347" s="14"/>
      <c r="G347" s="301"/>
      <c r="H347" s="302"/>
    </row>
    <row r="348" spans="1:8" x14ac:dyDescent="0.3">
      <c r="A348" s="188"/>
      <c r="B348" s="167"/>
      <c r="C348" s="189"/>
      <c r="D348" s="167"/>
      <c r="E348" s="167"/>
      <c r="F348" s="14"/>
      <c r="G348" s="301"/>
      <c r="H348" s="302"/>
    </row>
    <row r="349" spans="1:8" ht="57.6" x14ac:dyDescent="0.3">
      <c r="A349" s="188" t="s">
        <v>13</v>
      </c>
      <c r="B349" s="167"/>
      <c r="C349" s="189" t="s">
        <v>160</v>
      </c>
      <c r="D349" s="167"/>
      <c r="E349" s="167" t="s">
        <v>35</v>
      </c>
      <c r="F349" s="14"/>
      <c r="G349" s="301"/>
      <c r="H349" s="302">
        <f>ROUND($F349*G349,2)</f>
        <v>0</v>
      </c>
    </row>
    <row r="350" spans="1:8" x14ac:dyDescent="0.3">
      <c r="A350" s="188"/>
      <c r="B350" s="167"/>
      <c r="C350" s="189"/>
      <c r="D350" s="167"/>
      <c r="E350" s="167"/>
      <c r="F350" s="14"/>
      <c r="G350" s="301"/>
      <c r="H350" s="302"/>
    </row>
    <row r="351" spans="1:8" x14ac:dyDescent="0.3">
      <c r="A351" s="188"/>
      <c r="B351" s="167"/>
      <c r="C351" s="190" t="s">
        <v>161</v>
      </c>
      <c r="D351" s="167"/>
      <c r="E351" s="167"/>
      <c r="F351" s="14"/>
      <c r="G351" s="301"/>
      <c r="H351" s="302"/>
    </row>
    <row r="352" spans="1:8" x14ac:dyDescent="0.3">
      <c r="A352" s="188"/>
      <c r="B352" s="167"/>
      <c r="C352" s="189"/>
      <c r="D352" s="167"/>
      <c r="E352" s="167"/>
      <c r="F352" s="14"/>
      <c r="G352" s="301"/>
      <c r="H352" s="302"/>
    </row>
    <row r="353" spans="1:8" x14ac:dyDescent="0.3">
      <c r="A353" s="188"/>
      <c r="B353" s="167"/>
      <c r="C353" s="190" t="s">
        <v>162</v>
      </c>
      <c r="D353" s="167"/>
      <c r="E353" s="167"/>
      <c r="F353" s="14"/>
      <c r="G353" s="301"/>
      <c r="H353" s="302"/>
    </row>
    <row r="354" spans="1:8" x14ac:dyDescent="0.3">
      <c r="A354" s="188"/>
      <c r="B354" s="167"/>
      <c r="C354" s="189"/>
      <c r="D354" s="167"/>
      <c r="E354" s="167"/>
      <c r="F354" s="14"/>
      <c r="G354" s="301"/>
      <c r="H354" s="302"/>
    </row>
    <row r="355" spans="1:8" ht="57.6" x14ac:dyDescent="0.3">
      <c r="A355" s="188" t="s">
        <v>13</v>
      </c>
      <c r="B355" s="167"/>
      <c r="C355" s="189" t="s">
        <v>163</v>
      </c>
      <c r="D355" s="167"/>
      <c r="E355" s="167" t="s">
        <v>35</v>
      </c>
      <c r="F355" s="14"/>
      <c r="G355" s="301"/>
      <c r="H355" s="302">
        <f>ROUND($F355*G355,2)</f>
        <v>0</v>
      </c>
    </row>
    <row r="356" spans="1:8" x14ac:dyDescent="0.3">
      <c r="A356" s="188"/>
      <c r="B356" s="167"/>
      <c r="C356" s="189"/>
      <c r="D356" s="167"/>
      <c r="E356" s="167"/>
      <c r="F356" s="14"/>
      <c r="G356" s="301"/>
      <c r="H356" s="302"/>
    </row>
    <row r="357" spans="1:8" x14ac:dyDescent="0.3">
      <c r="A357" s="188"/>
      <c r="B357" s="167"/>
      <c r="C357" s="190" t="s">
        <v>164</v>
      </c>
      <c r="D357" s="167"/>
      <c r="E357" s="167"/>
      <c r="F357" s="14"/>
      <c r="G357" s="301"/>
      <c r="H357" s="302"/>
    </row>
    <row r="358" spans="1:8" x14ac:dyDescent="0.3">
      <c r="A358" s="188"/>
      <c r="B358" s="167"/>
      <c r="C358" s="189"/>
      <c r="D358" s="167"/>
      <c r="E358" s="167"/>
      <c r="F358" s="14"/>
      <c r="G358" s="301"/>
      <c r="H358" s="302"/>
    </row>
    <row r="359" spans="1:8" ht="28.8" x14ac:dyDescent="0.3">
      <c r="A359" s="188" t="s">
        <v>36</v>
      </c>
      <c r="B359" s="167"/>
      <c r="C359" s="189" t="s">
        <v>165</v>
      </c>
      <c r="D359" s="167"/>
      <c r="E359" s="167" t="s">
        <v>35</v>
      </c>
      <c r="F359" s="14"/>
      <c r="G359" s="301"/>
      <c r="H359" s="302">
        <f>ROUND($F359*G359,2)</f>
        <v>0</v>
      </c>
    </row>
    <row r="360" spans="1:8" x14ac:dyDescent="0.3">
      <c r="A360" s="188"/>
      <c r="B360" s="167"/>
      <c r="C360" s="189"/>
      <c r="D360" s="167"/>
      <c r="E360" s="167"/>
      <c r="F360" s="14"/>
      <c r="G360" s="301"/>
      <c r="H360" s="302"/>
    </row>
    <row r="361" spans="1:8" ht="28.8" x14ac:dyDescent="0.3">
      <c r="A361" s="188" t="s">
        <v>40</v>
      </c>
      <c r="B361" s="167"/>
      <c r="C361" s="189" t="s">
        <v>166</v>
      </c>
      <c r="D361" s="167"/>
      <c r="E361" s="167" t="s">
        <v>35</v>
      </c>
      <c r="F361" s="14"/>
      <c r="G361" s="301"/>
      <c r="H361" s="302">
        <f>ROUND($F361*G361,2)</f>
        <v>0</v>
      </c>
    </row>
    <row r="362" spans="1:8" x14ac:dyDescent="0.3">
      <c r="A362" s="188"/>
      <c r="B362" s="167"/>
      <c r="C362" s="189"/>
      <c r="D362" s="167"/>
      <c r="E362" s="167"/>
      <c r="F362" s="14"/>
      <c r="G362" s="301"/>
      <c r="H362" s="302"/>
    </row>
    <row r="363" spans="1:8" ht="24.9" customHeight="1" thickBot="1" x14ac:dyDescent="0.35">
      <c r="A363" s="183"/>
      <c r="B363" s="8"/>
      <c r="C363" s="11" t="s">
        <v>926</v>
      </c>
      <c r="D363" s="8"/>
      <c r="E363" s="8"/>
      <c r="F363" s="10"/>
      <c r="G363" s="305"/>
      <c r="H363" s="306">
        <f>SUM(H331:H361)</f>
        <v>0</v>
      </c>
    </row>
    <row r="364" spans="1:8" ht="15" thickTop="1" x14ac:dyDescent="0.3">
      <c r="A364" s="188"/>
      <c r="B364" s="167"/>
      <c r="C364" s="189"/>
      <c r="D364" s="167"/>
      <c r="E364" s="167"/>
      <c r="F364" s="14"/>
      <c r="G364" s="301"/>
      <c r="H364" s="302"/>
    </row>
    <row r="365" spans="1:8" x14ac:dyDescent="0.3">
      <c r="A365" s="188"/>
      <c r="B365" s="167"/>
      <c r="C365" s="191" t="s">
        <v>927</v>
      </c>
      <c r="D365" s="167"/>
      <c r="E365" s="167"/>
      <c r="F365" s="14"/>
      <c r="G365" s="301"/>
      <c r="H365" s="302">
        <f>H363</f>
        <v>0</v>
      </c>
    </row>
    <row r="366" spans="1:8" x14ac:dyDescent="0.3">
      <c r="A366" s="188"/>
      <c r="B366" s="167"/>
      <c r="C366" s="189"/>
      <c r="D366" s="167"/>
      <c r="E366" s="167"/>
      <c r="F366" s="14"/>
      <c r="G366" s="301"/>
      <c r="H366" s="302"/>
    </row>
    <row r="367" spans="1:8" x14ac:dyDescent="0.3">
      <c r="A367" s="188"/>
      <c r="B367" s="167"/>
      <c r="C367" s="189"/>
      <c r="D367" s="167"/>
      <c r="E367" s="167"/>
      <c r="F367" s="14"/>
      <c r="G367" s="301"/>
      <c r="H367" s="302"/>
    </row>
    <row r="368" spans="1:8" ht="28.8" x14ac:dyDescent="0.3">
      <c r="A368" s="188" t="s">
        <v>42</v>
      </c>
      <c r="B368" s="167"/>
      <c r="C368" s="189" t="s">
        <v>167</v>
      </c>
      <c r="D368" s="167"/>
      <c r="E368" s="167" t="s">
        <v>35</v>
      </c>
      <c r="F368" s="14"/>
      <c r="G368" s="301"/>
      <c r="H368" s="302">
        <f>ROUND($F368*G368,2)</f>
        <v>0</v>
      </c>
    </row>
    <row r="369" spans="1:8" x14ac:dyDescent="0.3">
      <c r="A369" s="188"/>
      <c r="B369" s="167"/>
      <c r="C369" s="189"/>
      <c r="D369" s="167"/>
      <c r="E369" s="167"/>
      <c r="F369" s="14"/>
      <c r="G369" s="301"/>
      <c r="H369" s="302"/>
    </row>
    <row r="370" spans="1:8" ht="28.8" x14ac:dyDescent="0.3">
      <c r="A370" s="188" t="s">
        <v>44</v>
      </c>
      <c r="B370" s="167"/>
      <c r="C370" s="189" t="s">
        <v>168</v>
      </c>
      <c r="D370" s="167"/>
      <c r="E370" s="167" t="s">
        <v>35</v>
      </c>
      <c r="F370" s="14"/>
      <c r="G370" s="301"/>
      <c r="H370" s="302">
        <f>ROUND($F370*G370,2)</f>
        <v>0</v>
      </c>
    </row>
    <row r="371" spans="1:8" x14ac:dyDescent="0.3">
      <c r="A371" s="188"/>
      <c r="B371" s="167"/>
      <c r="C371" s="189"/>
      <c r="D371" s="167"/>
      <c r="E371" s="167"/>
      <c r="F371" s="14"/>
      <c r="G371" s="301"/>
      <c r="H371" s="302"/>
    </row>
    <row r="372" spans="1:8" ht="28.8" x14ac:dyDescent="0.3">
      <c r="A372" s="188" t="s">
        <v>46</v>
      </c>
      <c r="B372" s="167"/>
      <c r="C372" s="189" t="s">
        <v>169</v>
      </c>
      <c r="D372" s="167"/>
      <c r="E372" s="167" t="s">
        <v>35</v>
      </c>
      <c r="F372" s="14"/>
      <c r="G372" s="301"/>
      <c r="H372" s="302">
        <f>ROUND($F372*G372,2)</f>
        <v>0</v>
      </c>
    </row>
    <row r="373" spans="1:8" x14ac:dyDescent="0.3">
      <c r="A373" s="188"/>
      <c r="B373" s="167"/>
      <c r="C373" s="189"/>
      <c r="D373" s="167"/>
      <c r="E373" s="167"/>
      <c r="F373" s="14"/>
      <c r="G373" s="301"/>
      <c r="H373" s="302"/>
    </row>
    <row r="374" spans="1:8" ht="43.2" x14ac:dyDescent="0.3">
      <c r="A374" s="188" t="s">
        <v>48</v>
      </c>
      <c r="B374" s="167"/>
      <c r="C374" s="189" t="s">
        <v>170</v>
      </c>
      <c r="D374" s="167"/>
      <c r="E374" s="167" t="s">
        <v>35</v>
      </c>
      <c r="F374" s="14"/>
      <c r="G374" s="301"/>
      <c r="H374" s="302">
        <f>ROUND($F374*G374,2)</f>
        <v>0</v>
      </c>
    </row>
    <row r="375" spans="1:8" x14ac:dyDescent="0.3">
      <c r="A375" s="188"/>
      <c r="B375" s="167"/>
      <c r="C375" s="189"/>
      <c r="D375" s="167"/>
      <c r="E375" s="167"/>
      <c r="F375" s="14"/>
      <c r="G375" s="301"/>
      <c r="H375" s="302"/>
    </row>
    <row r="376" spans="1:8" x14ac:dyDescent="0.3">
      <c r="A376" s="188"/>
      <c r="B376" s="167"/>
      <c r="C376" s="190" t="s">
        <v>171</v>
      </c>
      <c r="D376" s="167"/>
      <c r="E376" s="167"/>
      <c r="F376" s="14"/>
      <c r="G376" s="301"/>
      <c r="H376" s="302"/>
    </row>
    <row r="377" spans="1:8" x14ac:dyDescent="0.3">
      <c r="A377" s="188"/>
      <c r="B377" s="167"/>
      <c r="C377" s="189"/>
      <c r="D377" s="167"/>
      <c r="E377" s="167"/>
      <c r="F377" s="14"/>
      <c r="G377" s="301"/>
      <c r="H377" s="302"/>
    </row>
    <row r="378" spans="1:8" ht="28.8" x14ac:dyDescent="0.3">
      <c r="A378" s="188" t="s">
        <v>172</v>
      </c>
      <c r="B378" s="167"/>
      <c r="C378" s="189" t="s">
        <v>173</v>
      </c>
      <c r="D378" s="167"/>
      <c r="E378" s="167" t="s">
        <v>35</v>
      </c>
      <c r="F378" s="14"/>
      <c r="G378" s="301"/>
      <c r="H378" s="302">
        <f>ROUND($F378*G378,2)</f>
        <v>0</v>
      </c>
    </row>
    <row r="379" spans="1:8" x14ac:dyDescent="0.3">
      <c r="A379" s="188"/>
      <c r="B379" s="167"/>
      <c r="C379" s="189"/>
      <c r="D379" s="167"/>
      <c r="E379" s="167"/>
      <c r="F379" s="14"/>
      <c r="G379" s="301"/>
      <c r="H379" s="302"/>
    </row>
    <row r="380" spans="1:8" ht="28.8" x14ac:dyDescent="0.3">
      <c r="A380" s="188" t="s">
        <v>174</v>
      </c>
      <c r="B380" s="167"/>
      <c r="C380" s="189" t="s">
        <v>175</v>
      </c>
      <c r="D380" s="167"/>
      <c r="E380" s="167" t="s">
        <v>35</v>
      </c>
      <c r="F380" s="14"/>
      <c r="G380" s="301"/>
      <c r="H380" s="302">
        <f>ROUND($F380*G380,2)</f>
        <v>0</v>
      </c>
    </row>
    <row r="381" spans="1:8" x14ac:dyDescent="0.3">
      <c r="A381" s="188"/>
      <c r="B381" s="167"/>
      <c r="C381" s="189"/>
      <c r="D381" s="167"/>
      <c r="E381" s="167"/>
      <c r="F381" s="14"/>
      <c r="G381" s="301"/>
      <c r="H381" s="302"/>
    </row>
    <row r="382" spans="1:8" ht="28.8" x14ac:dyDescent="0.3">
      <c r="A382" s="188" t="s">
        <v>13</v>
      </c>
      <c r="B382" s="167"/>
      <c r="C382" s="189" t="s">
        <v>176</v>
      </c>
      <c r="D382" s="167"/>
      <c r="E382" s="167" t="s">
        <v>35</v>
      </c>
      <c r="F382" s="14"/>
      <c r="G382" s="301"/>
      <c r="H382" s="302">
        <f>ROUND($F382*G382,2)</f>
        <v>0</v>
      </c>
    </row>
    <row r="383" spans="1:8" x14ac:dyDescent="0.3">
      <c r="A383" s="188"/>
      <c r="B383" s="167"/>
      <c r="C383" s="189"/>
      <c r="D383" s="167"/>
      <c r="E383" s="167"/>
      <c r="F383" s="14"/>
      <c r="G383" s="301"/>
      <c r="H383" s="302"/>
    </row>
    <row r="384" spans="1:8" ht="28.8" x14ac:dyDescent="0.3">
      <c r="A384" s="188" t="s">
        <v>36</v>
      </c>
      <c r="B384" s="167"/>
      <c r="C384" s="189" t="s">
        <v>177</v>
      </c>
      <c r="D384" s="167"/>
      <c r="E384" s="167" t="s">
        <v>35</v>
      </c>
      <c r="F384" s="14"/>
      <c r="G384" s="301"/>
      <c r="H384" s="302">
        <f>ROUND($F384*G384,2)</f>
        <v>0</v>
      </c>
    </row>
    <row r="385" spans="1:8" x14ac:dyDescent="0.3">
      <c r="A385" s="188"/>
      <c r="B385" s="167"/>
      <c r="C385" s="189"/>
      <c r="D385" s="167"/>
      <c r="E385" s="167"/>
      <c r="F385" s="14"/>
      <c r="G385" s="301"/>
      <c r="H385" s="302"/>
    </row>
    <row r="386" spans="1:8" ht="28.8" x14ac:dyDescent="0.3">
      <c r="A386" s="188" t="s">
        <v>40</v>
      </c>
      <c r="B386" s="167"/>
      <c r="C386" s="189" t="s">
        <v>178</v>
      </c>
      <c r="D386" s="167"/>
      <c r="E386" s="167" t="s">
        <v>35</v>
      </c>
      <c r="F386" s="14"/>
      <c r="G386" s="301"/>
      <c r="H386" s="302">
        <f>ROUND($F386*G386,2)</f>
        <v>0</v>
      </c>
    </row>
    <row r="387" spans="1:8" x14ac:dyDescent="0.3">
      <c r="A387" s="188"/>
      <c r="B387" s="167"/>
      <c r="C387" s="189"/>
      <c r="D387" s="167"/>
      <c r="E387" s="167"/>
      <c r="F387" s="14"/>
      <c r="G387" s="301"/>
      <c r="H387" s="302"/>
    </row>
    <row r="388" spans="1:8" ht="28.8" x14ac:dyDescent="0.3">
      <c r="A388" s="188" t="s">
        <v>42</v>
      </c>
      <c r="B388" s="167"/>
      <c r="C388" s="189" t="s">
        <v>179</v>
      </c>
      <c r="D388" s="167"/>
      <c r="E388" s="167" t="s">
        <v>35</v>
      </c>
      <c r="F388" s="14"/>
      <c r="G388" s="301"/>
      <c r="H388" s="302">
        <f>ROUND($F388*G388,2)</f>
        <v>0</v>
      </c>
    </row>
    <row r="389" spans="1:8" x14ac:dyDescent="0.3">
      <c r="A389" s="188"/>
      <c r="B389" s="167"/>
      <c r="C389" s="189"/>
      <c r="D389" s="167"/>
      <c r="E389" s="167"/>
      <c r="F389" s="14"/>
      <c r="G389" s="301"/>
      <c r="H389" s="302"/>
    </row>
    <row r="390" spans="1:8" ht="28.8" x14ac:dyDescent="0.3">
      <c r="A390" s="188" t="s">
        <v>44</v>
      </c>
      <c r="B390" s="167"/>
      <c r="C390" s="189" t="s">
        <v>180</v>
      </c>
      <c r="D390" s="167"/>
      <c r="E390" s="167" t="s">
        <v>35</v>
      </c>
      <c r="F390" s="14"/>
      <c r="G390" s="301"/>
      <c r="H390" s="302">
        <f>ROUND($F390*G390,2)</f>
        <v>0</v>
      </c>
    </row>
    <row r="391" spans="1:8" x14ac:dyDescent="0.3">
      <c r="A391" s="188"/>
      <c r="B391" s="167"/>
      <c r="C391" s="189"/>
      <c r="D391" s="167"/>
      <c r="E391" s="167"/>
      <c r="F391" s="14"/>
      <c r="G391" s="301"/>
      <c r="H391" s="302"/>
    </row>
    <row r="392" spans="1:8" ht="28.8" x14ac:dyDescent="0.3">
      <c r="A392" s="188" t="s">
        <v>46</v>
      </c>
      <c r="B392" s="167"/>
      <c r="C392" s="189" t="s">
        <v>181</v>
      </c>
      <c r="D392" s="167"/>
      <c r="E392" s="167" t="s">
        <v>35</v>
      </c>
      <c r="F392" s="14"/>
      <c r="G392" s="301"/>
      <c r="H392" s="302">
        <f>ROUND($F392*G392,2)</f>
        <v>0</v>
      </c>
    </row>
    <row r="393" spans="1:8" x14ac:dyDescent="0.3">
      <c r="A393" s="188"/>
      <c r="B393" s="167"/>
      <c r="C393" s="189"/>
      <c r="D393" s="167"/>
      <c r="E393" s="167"/>
      <c r="F393" s="14"/>
      <c r="G393" s="301"/>
      <c r="H393" s="302"/>
    </row>
    <row r="394" spans="1:8" ht="28.8" x14ac:dyDescent="0.3">
      <c r="A394" s="188" t="s">
        <v>48</v>
      </c>
      <c r="B394" s="167"/>
      <c r="C394" s="189" t="s">
        <v>182</v>
      </c>
      <c r="D394" s="167"/>
      <c r="E394" s="167" t="s">
        <v>35</v>
      </c>
      <c r="F394" s="14"/>
      <c r="G394" s="301"/>
      <c r="H394" s="302">
        <f>ROUND($F394*G394,2)</f>
        <v>0</v>
      </c>
    </row>
    <row r="395" spans="1:8" x14ac:dyDescent="0.3">
      <c r="A395" s="188"/>
      <c r="B395" s="167"/>
      <c r="C395" s="189"/>
      <c r="D395" s="167"/>
      <c r="E395" s="167"/>
      <c r="F395" s="14"/>
      <c r="G395" s="301"/>
      <c r="H395" s="302"/>
    </row>
    <row r="396" spans="1:8" ht="28.8" x14ac:dyDescent="0.3">
      <c r="A396" s="188" t="s">
        <v>172</v>
      </c>
      <c r="B396" s="167"/>
      <c r="C396" s="189" t="s">
        <v>183</v>
      </c>
      <c r="D396" s="167"/>
      <c r="E396" s="167" t="s">
        <v>35</v>
      </c>
      <c r="F396" s="14"/>
      <c r="G396" s="301"/>
      <c r="H396" s="302">
        <f>ROUND($F396*G396,2)</f>
        <v>0</v>
      </c>
    </row>
    <row r="397" spans="1:8" x14ac:dyDescent="0.3">
      <c r="A397" s="188"/>
      <c r="B397" s="167"/>
      <c r="C397" s="189"/>
      <c r="D397" s="167"/>
      <c r="E397" s="167"/>
      <c r="F397" s="14"/>
      <c r="G397" s="301"/>
      <c r="H397" s="302"/>
    </row>
    <row r="398" spans="1:8" ht="28.8" x14ac:dyDescent="0.3">
      <c r="A398" s="188" t="s">
        <v>174</v>
      </c>
      <c r="B398" s="167"/>
      <c r="C398" s="189" t="s">
        <v>184</v>
      </c>
      <c r="D398" s="167"/>
      <c r="E398" s="167" t="s">
        <v>35</v>
      </c>
      <c r="F398" s="14"/>
      <c r="G398" s="301"/>
      <c r="H398" s="302">
        <f>ROUND($F398*G398,2)</f>
        <v>0</v>
      </c>
    </row>
    <row r="399" spans="1:8" x14ac:dyDescent="0.3">
      <c r="A399" s="188"/>
      <c r="B399" s="167"/>
      <c r="C399" s="189"/>
      <c r="D399" s="167"/>
      <c r="E399" s="167"/>
      <c r="F399" s="14"/>
      <c r="G399" s="301"/>
      <c r="H399" s="302"/>
    </row>
    <row r="400" spans="1:8" x14ac:dyDescent="0.3">
      <c r="A400" s="188"/>
      <c r="B400" s="167"/>
      <c r="C400" s="190" t="s">
        <v>185</v>
      </c>
      <c r="D400" s="167"/>
      <c r="E400" s="167"/>
      <c r="F400" s="14"/>
      <c r="G400" s="301"/>
      <c r="H400" s="302"/>
    </row>
    <row r="401" spans="1:8" x14ac:dyDescent="0.3">
      <c r="A401" s="188"/>
      <c r="B401" s="167"/>
      <c r="C401" s="189"/>
      <c r="D401" s="167"/>
      <c r="E401" s="167"/>
      <c r="F401" s="14"/>
      <c r="G401" s="301"/>
      <c r="H401" s="302"/>
    </row>
    <row r="402" spans="1:8" ht="28.8" x14ac:dyDescent="0.3">
      <c r="A402" s="188" t="s">
        <v>186</v>
      </c>
      <c r="B402" s="167"/>
      <c r="C402" s="189" t="s">
        <v>187</v>
      </c>
      <c r="D402" s="167"/>
      <c r="E402" s="167" t="s">
        <v>35</v>
      </c>
      <c r="F402" s="14"/>
      <c r="G402" s="301"/>
      <c r="H402" s="302">
        <f>ROUND($F402*G402,2)</f>
        <v>0</v>
      </c>
    </row>
    <row r="403" spans="1:8" x14ac:dyDescent="0.3">
      <c r="A403" s="188"/>
      <c r="B403" s="167"/>
      <c r="C403" s="189"/>
      <c r="D403" s="167"/>
      <c r="E403" s="167"/>
      <c r="F403" s="14"/>
      <c r="G403" s="301"/>
      <c r="H403" s="302"/>
    </row>
    <row r="404" spans="1:8" ht="28.8" x14ac:dyDescent="0.3">
      <c r="A404" s="188" t="s">
        <v>188</v>
      </c>
      <c r="B404" s="167"/>
      <c r="C404" s="189" t="s">
        <v>189</v>
      </c>
      <c r="D404" s="167"/>
      <c r="E404" s="167" t="s">
        <v>35</v>
      </c>
      <c r="F404" s="14"/>
      <c r="G404" s="301"/>
      <c r="H404" s="302">
        <f>ROUND($F404*G404,2)</f>
        <v>0</v>
      </c>
    </row>
    <row r="405" spans="1:8" x14ac:dyDescent="0.3">
      <c r="A405" s="188"/>
      <c r="B405" s="167"/>
      <c r="C405" s="189"/>
      <c r="D405" s="167"/>
      <c r="E405" s="167"/>
      <c r="F405" s="14"/>
      <c r="G405" s="301"/>
      <c r="H405" s="302"/>
    </row>
    <row r="406" spans="1:8" ht="28.8" x14ac:dyDescent="0.3">
      <c r="A406" s="188" t="s">
        <v>190</v>
      </c>
      <c r="B406" s="167"/>
      <c r="C406" s="189" t="s">
        <v>191</v>
      </c>
      <c r="D406" s="167"/>
      <c r="E406" s="167" t="s">
        <v>35</v>
      </c>
      <c r="F406" s="14"/>
      <c r="G406" s="301"/>
      <c r="H406" s="302">
        <f>ROUND($F406*G406,2)</f>
        <v>0</v>
      </c>
    </row>
    <row r="407" spans="1:8" x14ac:dyDescent="0.3">
      <c r="A407" s="188"/>
      <c r="B407" s="167"/>
      <c r="C407" s="189"/>
      <c r="D407" s="167"/>
      <c r="E407" s="167"/>
      <c r="F407" s="14"/>
      <c r="G407" s="301"/>
      <c r="H407" s="302"/>
    </row>
    <row r="408" spans="1:8" ht="24.9" customHeight="1" thickBot="1" x14ac:dyDescent="0.35">
      <c r="A408" s="183"/>
      <c r="B408" s="8"/>
      <c r="C408" s="11" t="s">
        <v>926</v>
      </c>
      <c r="D408" s="8"/>
      <c r="E408" s="8"/>
      <c r="F408" s="10"/>
      <c r="G408" s="305"/>
      <c r="H408" s="306">
        <f>SUM(H365:H406)</f>
        <v>0</v>
      </c>
    </row>
    <row r="409" spans="1:8" ht="15" thickTop="1" x14ac:dyDescent="0.3">
      <c r="A409" s="188"/>
      <c r="B409" s="167"/>
      <c r="C409" s="189"/>
      <c r="D409" s="167"/>
      <c r="E409" s="167"/>
      <c r="F409" s="14"/>
      <c r="G409" s="301"/>
      <c r="H409" s="302"/>
    </row>
    <row r="410" spans="1:8" x14ac:dyDescent="0.3">
      <c r="A410" s="188"/>
      <c r="B410" s="167"/>
      <c r="C410" s="191" t="s">
        <v>927</v>
      </c>
      <c r="D410" s="167"/>
      <c r="E410" s="167"/>
      <c r="F410" s="14"/>
      <c r="G410" s="301"/>
      <c r="H410" s="302">
        <f>H408</f>
        <v>0</v>
      </c>
    </row>
    <row r="411" spans="1:8" x14ac:dyDescent="0.3">
      <c r="A411" s="188"/>
      <c r="B411" s="167"/>
      <c r="C411" s="189"/>
      <c r="D411" s="167"/>
      <c r="E411" s="167"/>
      <c r="F411" s="14"/>
      <c r="G411" s="301"/>
      <c r="H411" s="302"/>
    </row>
    <row r="412" spans="1:8" ht="28.8" x14ac:dyDescent="0.3">
      <c r="A412" s="188" t="s">
        <v>13</v>
      </c>
      <c r="B412" s="167"/>
      <c r="C412" s="189" t="s">
        <v>192</v>
      </c>
      <c r="D412" s="167"/>
      <c r="E412" s="167" t="s">
        <v>35</v>
      </c>
      <c r="F412" s="14"/>
      <c r="G412" s="301"/>
      <c r="H412" s="302">
        <f>ROUND($F412*G412,2)</f>
        <v>0</v>
      </c>
    </row>
    <row r="413" spans="1:8" x14ac:dyDescent="0.3">
      <c r="A413" s="188"/>
      <c r="B413" s="167"/>
      <c r="C413" s="189"/>
      <c r="D413" s="167"/>
      <c r="E413" s="167"/>
      <c r="F413" s="14"/>
      <c r="G413" s="301"/>
      <c r="H413" s="302"/>
    </row>
    <row r="414" spans="1:8" ht="28.8" x14ac:dyDescent="0.3">
      <c r="A414" s="188" t="s">
        <v>36</v>
      </c>
      <c r="B414" s="167"/>
      <c r="C414" s="189" t="s">
        <v>193</v>
      </c>
      <c r="D414" s="167"/>
      <c r="E414" s="167" t="s">
        <v>35</v>
      </c>
      <c r="F414" s="14"/>
      <c r="G414" s="301"/>
      <c r="H414" s="302">
        <f>ROUND($F414*G414,2)</f>
        <v>0</v>
      </c>
    </row>
    <row r="415" spans="1:8" x14ac:dyDescent="0.3">
      <c r="A415" s="188"/>
      <c r="B415" s="167"/>
      <c r="C415" s="189"/>
      <c r="D415" s="167"/>
      <c r="E415" s="167"/>
      <c r="F415" s="14"/>
      <c r="G415" s="301"/>
      <c r="H415" s="302"/>
    </row>
    <row r="416" spans="1:8" x14ac:dyDescent="0.3">
      <c r="A416" s="188"/>
      <c r="B416" s="167"/>
      <c r="C416" s="190" t="s">
        <v>194</v>
      </c>
      <c r="D416" s="167"/>
      <c r="E416" s="167"/>
      <c r="F416" s="14"/>
      <c r="G416" s="301"/>
      <c r="H416" s="302"/>
    </row>
    <row r="417" spans="1:8" x14ac:dyDescent="0.3">
      <c r="A417" s="188"/>
      <c r="B417" s="167"/>
      <c r="C417" s="189"/>
      <c r="D417" s="167"/>
      <c r="E417" s="167"/>
      <c r="F417" s="14"/>
      <c r="G417" s="301"/>
      <c r="H417" s="302"/>
    </row>
    <row r="418" spans="1:8" ht="28.8" x14ac:dyDescent="0.3">
      <c r="A418" s="188" t="s">
        <v>40</v>
      </c>
      <c r="B418" s="167"/>
      <c r="C418" s="189" t="s">
        <v>195</v>
      </c>
      <c r="D418" s="167"/>
      <c r="E418" s="167" t="s">
        <v>35</v>
      </c>
      <c r="F418" s="14"/>
      <c r="G418" s="301"/>
      <c r="H418" s="302">
        <f>ROUND($F418*G418,2)</f>
        <v>0</v>
      </c>
    </row>
    <row r="419" spans="1:8" x14ac:dyDescent="0.3">
      <c r="A419" s="188"/>
      <c r="B419" s="167"/>
      <c r="C419" s="189"/>
      <c r="D419" s="167"/>
      <c r="E419" s="167"/>
      <c r="F419" s="14"/>
      <c r="G419" s="301"/>
      <c r="H419" s="302"/>
    </row>
    <row r="420" spans="1:8" ht="28.8" x14ac:dyDescent="0.3">
      <c r="A420" s="188" t="s">
        <v>42</v>
      </c>
      <c r="B420" s="167"/>
      <c r="C420" s="189" t="s">
        <v>196</v>
      </c>
      <c r="D420" s="167"/>
      <c r="E420" s="167" t="s">
        <v>35</v>
      </c>
      <c r="F420" s="14"/>
      <c r="G420" s="301"/>
      <c r="H420" s="302">
        <f>ROUND($F420*G420,2)</f>
        <v>0</v>
      </c>
    </row>
    <row r="421" spans="1:8" x14ac:dyDescent="0.3">
      <c r="A421" s="188"/>
      <c r="B421" s="167"/>
      <c r="C421" s="189"/>
      <c r="D421" s="167"/>
      <c r="E421" s="167"/>
      <c r="F421" s="14"/>
      <c r="G421" s="301"/>
      <c r="H421" s="302"/>
    </row>
    <row r="422" spans="1:8" ht="28.8" x14ac:dyDescent="0.3">
      <c r="A422" s="188" t="s">
        <v>44</v>
      </c>
      <c r="B422" s="167"/>
      <c r="C422" s="189" t="s">
        <v>197</v>
      </c>
      <c r="D422" s="167"/>
      <c r="E422" s="167" t="s">
        <v>35</v>
      </c>
      <c r="F422" s="14"/>
      <c r="G422" s="301"/>
      <c r="H422" s="302">
        <f>ROUND($F422*G422,2)</f>
        <v>0</v>
      </c>
    </row>
    <row r="423" spans="1:8" x14ac:dyDescent="0.3">
      <c r="A423" s="188"/>
      <c r="B423" s="167"/>
      <c r="C423" s="189"/>
      <c r="D423" s="167"/>
      <c r="E423" s="167"/>
      <c r="F423" s="14"/>
      <c r="G423" s="301"/>
      <c r="H423" s="302"/>
    </row>
    <row r="424" spans="1:8" ht="28.8" x14ac:dyDescent="0.3">
      <c r="A424" s="188" t="s">
        <v>46</v>
      </c>
      <c r="B424" s="167"/>
      <c r="C424" s="189" t="s">
        <v>198</v>
      </c>
      <c r="D424" s="167"/>
      <c r="E424" s="167" t="s">
        <v>35</v>
      </c>
      <c r="F424" s="14"/>
      <c r="G424" s="301"/>
      <c r="H424" s="302">
        <f>ROUND($F424*G424,2)</f>
        <v>0</v>
      </c>
    </row>
    <row r="425" spans="1:8" x14ac:dyDescent="0.3">
      <c r="A425" s="188"/>
      <c r="B425" s="167"/>
      <c r="C425" s="189"/>
      <c r="D425" s="167"/>
      <c r="E425" s="167"/>
      <c r="F425" s="14"/>
      <c r="G425" s="301"/>
      <c r="H425" s="302"/>
    </row>
    <row r="426" spans="1:8" x14ac:dyDescent="0.3">
      <c r="A426" s="188"/>
      <c r="B426" s="167"/>
      <c r="C426" s="190" t="s">
        <v>199</v>
      </c>
      <c r="D426" s="167"/>
      <c r="E426" s="167"/>
      <c r="F426" s="14"/>
      <c r="G426" s="301"/>
      <c r="H426" s="302"/>
    </row>
    <row r="427" spans="1:8" x14ac:dyDescent="0.3">
      <c r="A427" s="188"/>
      <c r="B427" s="167"/>
      <c r="C427" s="189"/>
      <c r="D427" s="167"/>
      <c r="E427" s="167"/>
      <c r="F427" s="14"/>
      <c r="G427" s="301"/>
      <c r="H427" s="302"/>
    </row>
    <row r="428" spans="1:8" ht="28.8" x14ac:dyDescent="0.3">
      <c r="A428" s="188" t="s">
        <v>48</v>
      </c>
      <c r="B428" s="167"/>
      <c r="C428" s="189" t="s">
        <v>200</v>
      </c>
      <c r="D428" s="167"/>
      <c r="E428" s="167" t="s">
        <v>35</v>
      </c>
      <c r="F428" s="14"/>
      <c r="G428" s="301"/>
      <c r="H428" s="302">
        <f>ROUND($F428*G428,2)</f>
        <v>0</v>
      </c>
    </row>
    <row r="429" spans="1:8" x14ac:dyDescent="0.3">
      <c r="A429" s="188"/>
      <c r="B429" s="167"/>
      <c r="C429" s="189"/>
      <c r="D429" s="167"/>
      <c r="E429" s="167"/>
      <c r="F429" s="14"/>
      <c r="G429" s="301"/>
      <c r="H429" s="302"/>
    </row>
    <row r="430" spans="1:8" ht="28.8" x14ac:dyDescent="0.3">
      <c r="A430" s="188" t="s">
        <v>172</v>
      </c>
      <c r="B430" s="167"/>
      <c r="C430" s="189" t="s">
        <v>201</v>
      </c>
      <c r="D430" s="167"/>
      <c r="E430" s="167" t="s">
        <v>35</v>
      </c>
      <c r="F430" s="14"/>
      <c r="G430" s="301"/>
      <c r="H430" s="302">
        <f>ROUND($F430*G430,2)</f>
        <v>0</v>
      </c>
    </row>
    <row r="431" spans="1:8" x14ac:dyDescent="0.3">
      <c r="A431" s="188"/>
      <c r="B431" s="167"/>
      <c r="C431" s="189"/>
      <c r="D431" s="167"/>
      <c r="E431" s="167"/>
      <c r="F431" s="14"/>
      <c r="G431" s="301"/>
      <c r="H431" s="302"/>
    </row>
    <row r="432" spans="1:8" ht="28.8" x14ac:dyDescent="0.3">
      <c r="A432" s="188" t="s">
        <v>174</v>
      </c>
      <c r="B432" s="167"/>
      <c r="C432" s="189" t="s">
        <v>202</v>
      </c>
      <c r="D432" s="167"/>
      <c r="E432" s="167" t="s">
        <v>35</v>
      </c>
      <c r="F432" s="14"/>
      <c r="G432" s="301"/>
      <c r="H432" s="302">
        <f>ROUND($F432*G432,2)</f>
        <v>0</v>
      </c>
    </row>
    <row r="433" spans="1:8" x14ac:dyDescent="0.3">
      <c r="A433" s="188"/>
      <c r="B433" s="167"/>
      <c r="C433" s="189"/>
      <c r="D433" s="167"/>
      <c r="E433" s="167"/>
      <c r="F433" s="14"/>
      <c r="G433" s="301"/>
      <c r="H433" s="302"/>
    </row>
    <row r="434" spans="1:8" ht="28.8" x14ac:dyDescent="0.3">
      <c r="A434" s="188" t="s">
        <v>186</v>
      </c>
      <c r="B434" s="167"/>
      <c r="C434" s="189" t="s">
        <v>203</v>
      </c>
      <c r="D434" s="167"/>
      <c r="E434" s="167" t="s">
        <v>35</v>
      </c>
      <c r="F434" s="14"/>
      <c r="G434" s="301"/>
      <c r="H434" s="302">
        <f>ROUND($F434*G434,2)</f>
        <v>0</v>
      </c>
    </row>
    <row r="435" spans="1:8" x14ac:dyDescent="0.3">
      <c r="A435" s="188"/>
      <c r="B435" s="167"/>
      <c r="C435" s="189"/>
      <c r="D435" s="167"/>
      <c r="E435" s="167"/>
      <c r="F435" s="14"/>
      <c r="G435" s="301"/>
      <c r="H435" s="302"/>
    </row>
    <row r="436" spans="1:8" ht="28.8" x14ac:dyDescent="0.3">
      <c r="A436" s="188" t="s">
        <v>188</v>
      </c>
      <c r="B436" s="167"/>
      <c r="C436" s="189" t="s">
        <v>204</v>
      </c>
      <c r="D436" s="167"/>
      <c r="E436" s="167" t="s">
        <v>35</v>
      </c>
      <c r="F436" s="14"/>
      <c r="G436" s="301"/>
      <c r="H436" s="302">
        <f>ROUND($F436*G436,2)</f>
        <v>0</v>
      </c>
    </row>
    <row r="437" spans="1:8" x14ac:dyDescent="0.3">
      <c r="A437" s="188"/>
      <c r="B437" s="167"/>
      <c r="C437" s="189"/>
      <c r="D437" s="167"/>
      <c r="E437" s="167"/>
      <c r="F437" s="14"/>
      <c r="G437" s="301"/>
      <c r="H437" s="302"/>
    </row>
    <row r="438" spans="1:8" ht="28.8" x14ac:dyDescent="0.3">
      <c r="A438" s="188" t="s">
        <v>190</v>
      </c>
      <c r="B438" s="167"/>
      <c r="C438" s="189" t="s">
        <v>205</v>
      </c>
      <c r="D438" s="167"/>
      <c r="E438" s="167" t="s">
        <v>35</v>
      </c>
      <c r="F438" s="14"/>
      <c r="G438" s="301"/>
      <c r="H438" s="302">
        <f>ROUND($F438*G438,2)</f>
        <v>0</v>
      </c>
    </row>
    <row r="439" spans="1:8" x14ac:dyDescent="0.3">
      <c r="A439" s="188"/>
      <c r="B439" s="167"/>
      <c r="C439" s="189"/>
      <c r="D439" s="167"/>
      <c r="E439" s="167"/>
      <c r="F439" s="14"/>
      <c r="G439" s="301"/>
      <c r="H439" s="302"/>
    </row>
    <row r="440" spans="1:8" x14ac:dyDescent="0.3">
      <c r="A440" s="188"/>
      <c r="B440" s="167"/>
      <c r="C440" s="190" t="s">
        <v>206</v>
      </c>
      <c r="D440" s="167"/>
      <c r="E440" s="167"/>
      <c r="F440" s="14"/>
      <c r="G440" s="301"/>
      <c r="H440" s="302"/>
    </row>
    <row r="441" spans="1:8" x14ac:dyDescent="0.3">
      <c r="A441" s="188"/>
      <c r="B441" s="167"/>
      <c r="C441" s="189"/>
      <c r="D441" s="167"/>
      <c r="E441" s="167"/>
      <c r="F441" s="14"/>
      <c r="G441" s="301"/>
      <c r="H441" s="302"/>
    </row>
    <row r="442" spans="1:8" ht="28.8" x14ac:dyDescent="0.3">
      <c r="A442" s="188" t="s">
        <v>13</v>
      </c>
      <c r="B442" s="167"/>
      <c r="C442" s="189" t="s">
        <v>207</v>
      </c>
      <c r="D442" s="167"/>
      <c r="E442" s="167" t="s">
        <v>35</v>
      </c>
      <c r="F442" s="14"/>
      <c r="G442" s="301"/>
      <c r="H442" s="302">
        <f>ROUND($F442*G442,2)</f>
        <v>0</v>
      </c>
    </row>
    <row r="443" spans="1:8" x14ac:dyDescent="0.3">
      <c r="A443" s="188"/>
      <c r="B443" s="167"/>
      <c r="C443" s="189"/>
      <c r="D443" s="167"/>
      <c r="E443" s="167"/>
      <c r="F443" s="14"/>
      <c r="G443" s="301"/>
      <c r="H443" s="302"/>
    </row>
    <row r="444" spans="1:8" ht="28.8" x14ac:dyDescent="0.3">
      <c r="A444" s="188" t="s">
        <v>36</v>
      </c>
      <c r="B444" s="167"/>
      <c r="C444" s="189" t="s">
        <v>208</v>
      </c>
      <c r="D444" s="167"/>
      <c r="E444" s="167" t="s">
        <v>35</v>
      </c>
      <c r="F444" s="14"/>
      <c r="G444" s="301"/>
      <c r="H444" s="302">
        <f>ROUND($F444*G444,2)</f>
        <v>0</v>
      </c>
    </row>
    <row r="445" spans="1:8" x14ac:dyDescent="0.3">
      <c r="A445" s="188"/>
      <c r="B445" s="167"/>
      <c r="C445" s="189"/>
      <c r="D445" s="167"/>
      <c r="E445" s="167"/>
      <c r="F445" s="14"/>
      <c r="G445" s="301"/>
      <c r="H445" s="302"/>
    </row>
    <row r="446" spans="1:8" ht="28.8" x14ac:dyDescent="0.3">
      <c r="A446" s="188" t="s">
        <v>40</v>
      </c>
      <c r="B446" s="167"/>
      <c r="C446" s="189" t="s">
        <v>209</v>
      </c>
      <c r="D446" s="167"/>
      <c r="E446" s="167" t="s">
        <v>35</v>
      </c>
      <c r="F446" s="14"/>
      <c r="G446" s="301"/>
      <c r="H446" s="302">
        <f>ROUND($F446*G446,2)</f>
        <v>0</v>
      </c>
    </row>
    <row r="447" spans="1:8" x14ac:dyDescent="0.3">
      <c r="A447" s="188"/>
      <c r="B447" s="167"/>
      <c r="C447" s="189"/>
      <c r="D447" s="167"/>
      <c r="E447" s="167"/>
      <c r="F447" s="14"/>
      <c r="G447" s="301"/>
      <c r="H447" s="302"/>
    </row>
    <row r="448" spans="1:8" ht="28.8" x14ac:dyDescent="0.3">
      <c r="A448" s="188" t="s">
        <v>42</v>
      </c>
      <c r="B448" s="167"/>
      <c r="C448" s="189" t="s">
        <v>210</v>
      </c>
      <c r="D448" s="167"/>
      <c r="E448" s="167" t="s">
        <v>35</v>
      </c>
      <c r="F448" s="14"/>
      <c r="G448" s="301"/>
      <c r="H448" s="302">
        <f>ROUND($F448*G448,2)</f>
        <v>0</v>
      </c>
    </row>
    <row r="449" spans="1:8" x14ac:dyDescent="0.3">
      <c r="A449" s="188"/>
      <c r="B449" s="167"/>
      <c r="C449" s="189"/>
      <c r="D449" s="167"/>
      <c r="E449" s="167"/>
      <c r="F449" s="14"/>
      <c r="G449" s="301"/>
      <c r="H449" s="302"/>
    </row>
    <row r="450" spans="1:8" ht="28.8" x14ac:dyDescent="0.3">
      <c r="A450" s="188" t="s">
        <v>44</v>
      </c>
      <c r="B450" s="167"/>
      <c r="C450" s="189" t="s">
        <v>211</v>
      </c>
      <c r="D450" s="167"/>
      <c r="E450" s="167" t="s">
        <v>35</v>
      </c>
      <c r="F450" s="14"/>
      <c r="G450" s="301"/>
      <c r="H450" s="302">
        <f>ROUND($F450*G450,2)</f>
        <v>0</v>
      </c>
    </row>
    <row r="451" spans="1:8" x14ac:dyDescent="0.3">
      <c r="A451" s="188"/>
      <c r="B451" s="167"/>
      <c r="C451" s="189"/>
      <c r="D451" s="167"/>
      <c r="E451" s="167"/>
      <c r="F451" s="14"/>
      <c r="G451" s="301"/>
      <c r="H451" s="302"/>
    </row>
    <row r="452" spans="1:8" x14ac:dyDescent="0.3">
      <c r="A452" s="188"/>
      <c r="B452" s="167"/>
      <c r="C452" s="190" t="s">
        <v>212</v>
      </c>
      <c r="D452" s="167"/>
      <c r="E452" s="167"/>
      <c r="F452" s="14"/>
      <c r="G452" s="301"/>
      <c r="H452" s="302"/>
    </row>
    <row r="453" spans="1:8" x14ac:dyDescent="0.3">
      <c r="A453" s="188"/>
      <c r="B453" s="167"/>
      <c r="C453" s="189"/>
      <c r="D453" s="167"/>
      <c r="E453" s="167"/>
      <c r="F453" s="14"/>
      <c r="G453" s="301"/>
      <c r="H453" s="302"/>
    </row>
    <row r="454" spans="1:8" ht="28.8" x14ac:dyDescent="0.3">
      <c r="A454" s="188" t="s">
        <v>46</v>
      </c>
      <c r="B454" s="167"/>
      <c r="C454" s="189" t="s">
        <v>213</v>
      </c>
      <c r="D454" s="167"/>
      <c r="E454" s="167" t="s">
        <v>35</v>
      </c>
      <c r="F454" s="14"/>
      <c r="G454" s="301"/>
      <c r="H454" s="302">
        <f>ROUND($F454*G454,2)</f>
        <v>0</v>
      </c>
    </row>
    <row r="455" spans="1:8" x14ac:dyDescent="0.3">
      <c r="A455" s="188"/>
      <c r="B455" s="167"/>
      <c r="C455" s="189"/>
      <c r="D455" s="167"/>
      <c r="E455" s="167"/>
      <c r="F455" s="14"/>
      <c r="G455" s="301"/>
      <c r="H455" s="302"/>
    </row>
    <row r="456" spans="1:8" ht="24.9" customHeight="1" thickBot="1" x14ac:dyDescent="0.35">
      <c r="A456" s="183"/>
      <c r="B456" s="8"/>
      <c r="C456" s="11" t="s">
        <v>926</v>
      </c>
      <c r="D456" s="8"/>
      <c r="E456" s="8"/>
      <c r="F456" s="10"/>
      <c r="G456" s="305"/>
      <c r="H456" s="306">
        <f>SUM(H410:H454)</f>
        <v>0</v>
      </c>
    </row>
    <row r="457" spans="1:8" ht="15" thickTop="1" x14ac:dyDescent="0.3">
      <c r="A457" s="188"/>
      <c r="B457" s="167"/>
      <c r="C457" s="189"/>
      <c r="D457" s="167"/>
      <c r="E457" s="167"/>
      <c r="F457" s="14"/>
      <c r="G457" s="301"/>
      <c r="H457" s="302"/>
    </row>
    <row r="458" spans="1:8" x14ac:dyDescent="0.3">
      <c r="A458" s="188"/>
      <c r="B458" s="167"/>
      <c r="C458" s="191" t="s">
        <v>927</v>
      </c>
      <c r="D458" s="167"/>
      <c r="E458" s="167"/>
      <c r="F458" s="14"/>
      <c r="G458" s="301"/>
      <c r="H458" s="302">
        <f>H456</f>
        <v>0</v>
      </c>
    </row>
    <row r="459" spans="1:8" x14ac:dyDescent="0.3">
      <c r="A459" s="188"/>
      <c r="B459" s="167"/>
      <c r="C459" s="189"/>
      <c r="D459" s="167"/>
      <c r="E459" s="167"/>
      <c r="F459" s="14"/>
      <c r="G459" s="301"/>
      <c r="H459" s="302"/>
    </row>
    <row r="460" spans="1:8" x14ac:dyDescent="0.3">
      <c r="A460" s="188"/>
      <c r="B460" s="167"/>
      <c r="C460" s="190" t="s">
        <v>214</v>
      </c>
      <c r="D460" s="167"/>
      <c r="E460" s="167"/>
      <c r="F460" s="14"/>
      <c r="G460" s="301"/>
      <c r="H460" s="302"/>
    </row>
    <row r="461" spans="1:8" x14ac:dyDescent="0.3">
      <c r="A461" s="188"/>
      <c r="B461" s="167"/>
      <c r="C461" s="189"/>
      <c r="D461" s="167"/>
      <c r="E461" s="167"/>
      <c r="F461" s="14"/>
      <c r="G461" s="301"/>
      <c r="H461" s="302"/>
    </row>
    <row r="462" spans="1:8" ht="28.8" x14ac:dyDescent="0.3">
      <c r="A462" s="188" t="s">
        <v>48</v>
      </c>
      <c r="B462" s="167"/>
      <c r="C462" s="189" t="s">
        <v>215</v>
      </c>
      <c r="D462" s="167"/>
      <c r="E462" s="167" t="s">
        <v>35</v>
      </c>
      <c r="F462" s="14"/>
      <c r="G462" s="301"/>
      <c r="H462" s="302">
        <f>ROUND($F462*G462,2)</f>
        <v>0</v>
      </c>
    </row>
    <row r="463" spans="1:8" x14ac:dyDescent="0.3">
      <c r="A463" s="188"/>
      <c r="B463" s="167"/>
      <c r="C463" s="189"/>
      <c r="D463" s="167"/>
      <c r="E463" s="167"/>
      <c r="F463" s="14"/>
      <c r="G463" s="301"/>
      <c r="H463" s="302"/>
    </row>
    <row r="464" spans="1:8" ht="28.8" x14ac:dyDescent="0.3">
      <c r="A464" s="188" t="s">
        <v>172</v>
      </c>
      <c r="B464" s="167"/>
      <c r="C464" s="189" t="s">
        <v>216</v>
      </c>
      <c r="D464" s="167"/>
      <c r="E464" s="167" t="s">
        <v>35</v>
      </c>
      <c r="F464" s="14"/>
      <c r="G464" s="301"/>
      <c r="H464" s="302">
        <f>ROUND($F464*G464,2)</f>
        <v>0</v>
      </c>
    </row>
    <row r="465" spans="1:8" x14ac:dyDescent="0.3">
      <c r="A465" s="188"/>
      <c r="B465" s="167"/>
      <c r="C465" s="189"/>
      <c r="D465" s="167"/>
      <c r="E465" s="167"/>
      <c r="F465" s="14"/>
      <c r="G465" s="301"/>
      <c r="H465" s="302"/>
    </row>
    <row r="466" spans="1:8" ht="28.8" x14ac:dyDescent="0.3">
      <c r="A466" s="188" t="s">
        <v>174</v>
      </c>
      <c r="B466" s="167"/>
      <c r="C466" s="189" t="s">
        <v>217</v>
      </c>
      <c r="D466" s="167"/>
      <c r="E466" s="167" t="s">
        <v>35</v>
      </c>
      <c r="F466" s="14"/>
      <c r="G466" s="301"/>
      <c r="H466" s="302">
        <f>ROUND($F466*G466,2)</f>
        <v>0</v>
      </c>
    </row>
    <row r="467" spans="1:8" x14ac:dyDescent="0.3">
      <c r="A467" s="188"/>
      <c r="B467" s="167"/>
      <c r="C467" s="189"/>
      <c r="D467" s="167"/>
      <c r="E467" s="167"/>
      <c r="F467" s="14"/>
      <c r="G467" s="301"/>
      <c r="H467" s="302"/>
    </row>
    <row r="468" spans="1:8" x14ac:dyDescent="0.3">
      <c r="A468" s="188"/>
      <c r="B468" s="167"/>
      <c r="C468" s="190" t="s">
        <v>218</v>
      </c>
      <c r="D468" s="167"/>
      <c r="E468" s="167"/>
      <c r="F468" s="14"/>
      <c r="G468" s="301"/>
      <c r="H468" s="302"/>
    </row>
    <row r="469" spans="1:8" x14ac:dyDescent="0.3">
      <c r="A469" s="188"/>
      <c r="B469" s="167"/>
      <c r="C469" s="189"/>
      <c r="D469" s="167"/>
      <c r="E469" s="167"/>
      <c r="F469" s="14"/>
      <c r="G469" s="301"/>
      <c r="H469" s="302"/>
    </row>
    <row r="470" spans="1:8" ht="28.8" x14ac:dyDescent="0.3">
      <c r="A470" s="188" t="s">
        <v>186</v>
      </c>
      <c r="B470" s="167"/>
      <c r="C470" s="189" t="s">
        <v>219</v>
      </c>
      <c r="D470" s="167"/>
      <c r="E470" s="167" t="s">
        <v>35</v>
      </c>
      <c r="F470" s="14"/>
      <c r="G470" s="301"/>
      <c r="H470" s="302">
        <f>ROUND($F470*G470,2)</f>
        <v>0</v>
      </c>
    </row>
    <row r="471" spans="1:8" x14ac:dyDescent="0.3">
      <c r="A471" s="188"/>
      <c r="B471" s="167"/>
      <c r="C471" s="189"/>
      <c r="D471" s="167"/>
      <c r="E471" s="167"/>
      <c r="F471" s="14"/>
      <c r="G471" s="301"/>
      <c r="H471" s="302"/>
    </row>
    <row r="472" spans="1:8" ht="28.8" x14ac:dyDescent="0.3">
      <c r="A472" s="188" t="s">
        <v>188</v>
      </c>
      <c r="B472" s="167"/>
      <c r="C472" s="189" t="s">
        <v>220</v>
      </c>
      <c r="D472" s="167"/>
      <c r="E472" s="167" t="s">
        <v>35</v>
      </c>
      <c r="F472" s="14"/>
      <c r="G472" s="301"/>
      <c r="H472" s="302">
        <f>ROUND($F472*G472,2)</f>
        <v>0</v>
      </c>
    </row>
    <row r="473" spans="1:8" x14ac:dyDescent="0.3">
      <c r="A473" s="188"/>
      <c r="B473" s="167"/>
      <c r="C473" s="189"/>
      <c r="D473" s="167"/>
      <c r="E473" s="167"/>
      <c r="F473" s="14"/>
      <c r="G473" s="301"/>
      <c r="H473" s="302"/>
    </row>
    <row r="474" spans="1:8" ht="72" x14ac:dyDescent="0.3">
      <c r="A474" s="188" t="s">
        <v>13</v>
      </c>
      <c r="B474" s="167"/>
      <c r="C474" s="189" t="s">
        <v>221</v>
      </c>
      <c r="D474" s="167"/>
      <c r="E474" s="167" t="s">
        <v>35</v>
      </c>
      <c r="F474" s="14"/>
      <c r="G474" s="301"/>
      <c r="H474" s="302">
        <f>ROUND($F474*G474,2)</f>
        <v>0</v>
      </c>
    </row>
    <row r="475" spans="1:8" x14ac:dyDescent="0.3">
      <c r="A475" s="188"/>
      <c r="B475" s="167"/>
      <c r="C475" s="189"/>
      <c r="D475" s="167"/>
      <c r="E475" s="167"/>
      <c r="F475" s="14"/>
      <c r="G475" s="301"/>
      <c r="H475" s="302"/>
    </row>
    <row r="476" spans="1:8" ht="28.8" x14ac:dyDescent="0.3">
      <c r="A476" s="188" t="s">
        <v>36</v>
      </c>
      <c r="B476" s="167"/>
      <c r="C476" s="189" t="s">
        <v>222</v>
      </c>
      <c r="D476" s="167"/>
      <c r="E476" s="167" t="s">
        <v>35</v>
      </c>
      <c r="F476" s="14"/>
      <c r="G476" s="301"/>
      <c r="H476" s="302">
        <f>ROUND($F476*G476,2)</f>
        <v>0</v>
      </c>
    </row>
    <row r="477" spans="1:8" x14ac:dyDescent="0.3">
      <c r="A477" s="188"/>
      <c r="B477" s="167"/>
      <c r="C477" s="189"/>
      <c r="D477" s="167"/>
      <c r="E477" s="167"/>
      <c r="F477" s="14"/>
      <c r="G477" s="301"/>
      <c r="H477" s="302"/>
    </row>
    <row r="478" spans="1:8" x14ac:dyDescent="0.3">
      <c r="A478" s="188"/>
      <c r="B478" s="167"/>
      <c r="C478" s="190" t="s">
        <v>223</v>
      </c>
      <c r="D478" s="167"/>
      <c r="E478" s="167"/>
      <c r="F478" s="14"/>
      <c r="G478" s="301"/>
      <c r="H478" s="302"/>
    </row>
    <row r="479" spans="1:8" x14ac:dyDescent="0.3">
      <c r="A479" s="188"/>
      <c r="B479" s="167"/>
      <c r="C479" s="189"/>
      <c r="D479" s="167"/>
      <c r="E479" s="167"/>
      <c r="F479" s="14"/>
      <c r="G479" s="301"/>
      <c r="H479" s="302"/>
    </row>
    <row r="480" spans="1:8" ht="28.8" x14ac:dyDescent="0.3">
      <c r="A480" s="188" t="s">
        <v>40</v>
      </c>
      <c r="B480" s="167"/>
      <c r="C480" s="189" t="s">
        <v>224</v>
      </c>
      <c r="D480" s="167"/>
      <c r="E480" s="167" t="s">
        <v>35</v>
      </c>
      <c r="F480" s="14"/>
      <c r="G480" s="301"/>
      <c r="H480" s="302">
        <f>ROUND($F480*G480,2)</f>
        <v>0</v>
      </c>
    </row>
    <row r="481" spans="1:8" x14ac:dyDescent="0.3">
      <c r="A481" s="188"/>
      <c r="B481" s="167"/>
      <c r="C481" s="189"/>
      <c r="D481" s="167"/>
      <c r="E481" s="167"/>
      <c r="F481" s="14"/>
      <c r="G481" s="301"/>
      <c r="H481" s="302"/>
    </row>
    <row r="482" spans="1:8" ht="43.2" x14ac:dyDescent="0.3">
      <c r="A482" s="188" t="s">
        <v>42</v>
      </c>
      <c r="B482" s="167"/>
      <c r="C482" s="189" t="s">
        <v>225</v>
      </c>
      <c r="D482" s="167"/>
      <c r="E482" s="167" t="s">
        <v>35</v>
      </c>
      <c r="F482" s="14"/>
      <c r="G482" s="301"/>
      <c r="H482" s="302">
        <f>ROUND($F482*G482,2)</f>
        <v>0</v>
      </c>
    </row>
    <row r="483" spans="1:8" x14ac:dyDescent="0.3">
      <c r="A483" s="188"/>
      <c r="B483" s="167"/>
      <c r="C483" s="189"/>
      <c r="D483" s="167"/>
      <c r="E483" s="167"/>
      <c r="F483" s="14"/>
      <c r="G483" s="301"/>
      <c r="H483" s="302"/>
    </row>
    <row r="484" spans="1:8" ht="28.8" x14ac:dyDescent="0.3">
      <c r="A484" s="188" t="s">
        <v>44</v>
      </c>
      <c r="B484" s="167"/>
      <c r="C484" s="189" t="s">
        <v>226</v>
      </c>
      <c r="D484" s="167"/>
      <c r="E484" s="167" t="s">
        <v>35</v>
      </c>
      <c r="F484" s="14"/>
      <c r="G484" s="301"/>
      <c r="H484" s="302">
        <f>ROUND($F484*G484,2)</f>
        <v>0</v>
      </c>
    </row>
    <row r="485" spans="1:8" x14ac:dyDescent="0.3">
      <c r="A485" s="188"/>
      <c r="B485" s="167"/>
      <c r="C485" s="189"/>
      <c r="D485" s="167"/>
      <c r="E485" s="167"/>
      <c r="F485" s="14"/>
      <c r="G485" s="301"/>
      <c r="H485" s="302"/>
    </row>
    <row r="486" spans="1:8" ht="28.8" x14ac:dyDescent="0.3">
      <c r="A486" s="188" t="s">
        <v>46</v>
      </c>
      <c r="B486" s="167"/>
      <c r="C486" s="189" t="s">
        <v>227</v>
      </c>
      <c r="D486" s="167"/>
      <c r="E486" s="167" t="s">
        <v>35</v>
      </c>
      <c r="F486" s="14"/>
      <c r="G486" s="301"/>
      <c r="H486" s="302">
        <f>ROUND($F486*G486,2)</f>
        <v>0</v>
      </c>
    </row>
    <row r="487" spans="1:8" x14ac:dyDescent="0.3">
      <c r="A487" s="188"/>
      <c r="B487" s="167"/>
      <c r="C487" s="189"/>
      <c r="D487" s="167"/>
      <c r="E487" s="167"/>
      <c r="F487" s="14"/>
      <c r="G487" s="301"/>
      <c r="H487" s="302"/>
    </row>
    <row r="488" spans="1:8" ht="28.8" x14ac:dyDescent="0.3">
      <c r="A488" s="188" t="s">
        <v>48</v>
      </c>
      <c r="B488" s="167"/>
      <c r="C488" s="189" t="s">
        <v>228</v>
      </c>
      <c r="D488" s="167"/>
      <c r="E488" s="167" t="s">
        <v>35</v>
      </c>
      <c r="F488" s="14"/>
      <c r="G488" s="301"/>
      <c r="H488" s="302">
        <f>ROUND($F488*G488,2)</f>
        <v>0</v>
      </c>
    </row>
    <row r="489" spans="1:8" x14ac:dyDescent="0.3">
      <c r="A489" s="188"/>
      <c r="B489" s="167"/>
      <c r="C489" s="189"/>
      <c r="D489" s="167"/>
      <c r="E489" s="167"/>
      <c r="F489" s="14"/>
      <c r="G489" s="301"/>
      <c r="H489" s="302"/>
    </row>
    <row r="490" spans="1:8" ht="28.8" x14ac:dyDescent="0.3">
      <c r="A490" s="188" t="s">
        <v>172</v>
      </c>
      <c r="B490" s="167"/>
      <c r="C490" s="189" t="s">
        <v>229</v>
      </c>
      <c r="D490" s="167"/>
      <c r="E490" s="167" t="s">
        <v>35</v>
      </c>
      <c r="F490" s="14"/>
      <c r="G490" s="301"/>
      <c r="H490" s="302">
        <f>ROUND($F490*G490,2)</f>
        <v>0</v>
      </c>
    </row>
    <row r="491" spans="1:8" x14ac:dyDescent="0.3">
      <c r="A491" s="188"/>
      <c r="B491" s="167"/>
      <c r="C491" s="189"/>
      <c r="D491" s="167"/>
      <c r="E491" s="167"/>
      <c r="F491" s="14"/>
      <c r="G491" s="301"/>
      <c r="H491" s="302"/>
    </row>
    <row r="492" spans="1:8" ht="28.8" x14ac:dyDescent="0.3">
      <c r="A492" s="188" t="s">
        <v>174</v>
      </c>
      <c r="B492" s="167"/>
      <c r="C492" s="189" t="s">
        <v>230</v>
      </c>
      <c r="D492" s="167"/>
      <c r="E492" s="167" t="s">
        <v>35</v>
      </c>
      <c r="F492" s="14"/>
      <c r="G492" s="301"/>
      <c r="H492" s="302">
        <f>ROUND($F492*G492,2)</f>
        <v>0</v>
      </c>
    </row>
    <row r="493" spans="1:8" x14ac:dyDescent="0.3">
      <c r="A493" s="188"/>
      <c r="B493" s="167"/>
      <c r="C493" s="189"/>
      <c r="D493" s="167"/>
      <c r="E493" s="167"/>
      <c r="F493" s="14"/>
      <c r="G493" s="301"/>
      <c r="H493" s="302"/>
    </row>
    <row r="494" spans="1:8" ht="28.8" x14ac:dyDescent="0.3">
      <c r="A494" s="188" t="s">
        <v>186</v>
      </c>
      <c r="B494" s="167"/>
      <c r="C494" s="189" t="s">
        <v>231</v>
      </c>
      <c r="D494" s="167"/>
      <c r="E494" s="167" t="s">
        <v>35</v>
      </c>
      <c r="F494" s="14"/>
      <c r="G494" s="301"/>
      <c r="H494" s="302">
        <f>ROUND($F494*G494,2)</f>
        <v>0</v>
      </c>
    </row>
    <row r="495" spans="1:8" x14ac:dyDescent="0.3">
      <c r="A495" s="188"/>
      <c r="B495" s="167"/>
      <c r="C495" s="189"/>
      <c r="D495" s="167"/>
      <c r="E495" s="167"/>
      <c r="F495" s="14"/>
      <c r="G495" s="301"/>
      <c r="H495" s="302"/>
    </row>
    <row r="496" spans="1:8" ht="28.8" x14ac:dyDescent="0.3">
      <c r="A496" s="188" t="s">
        <v>188</v>
      </c>
      <c r="B496" s="167"/>
      <c r="C496" s="189" t="s">
        <v>232</v>
      </c>
      <c r="D496" s="167"/>
      <c r="E496" s="167" t="s">
        <v>35</v>
      </c>
      <c r="F496" s="14"/>
      <c r="G496" s="301"/>
      <c r="H496" s="302">
        <f>ROUND($F496*G496,2)</f>
        <v>0</v>
      </c>
    </row>
    <row r="497" spans="1:8" x14ac:dyDescent="0.3">
      <c r="A497" s="188"/>
      <c r="B497" s="167"/>
      <c r="C497" s="189"/>
      <c r="D497" s="167"/>
      <c r="E497" s="167"/>
      <c r="F497" s="14"/>
      <c r="G497" s="301"/>
      <c r="H497" s="302"/>
    </row>
    <row r="498" spans="1:8" ht="28.8" x14ac:dyDescent="0.3">
      <c r="A498" s="188" t="s">
        <v>13</v>
      </c>
      <c r="B498" s="167"/>
      <c r="C498" s="189" t="s">
        <v>233</v>
      </c>
      <c r="D498" s="167"/>
      <c r="E498" s="167" t="s">
        <v>35</v>
      </c>
      <c r="F498" s="14"/>
      <c r="G498" s="301"/>
      <c r="H498" s="302">
        <f>ROUND($F498*G498,2)</f>
        <v>0</v>
      </c>
    </row>
    <row r="499" spans="1:8" x14ac:dyDescent="0.3">
      <c r="A499" s="188"/>
      <c r="B499" s="167"/>
      <c r="C499" s="189"/>
      <c r="D499" s="167"/>
      <c r="E499" s="167"/>
      <c r="F499" s="14"/>
      <c r="G499" s="301"/>
      <c r="H499" s="302"/>
    </row>
    <row r="500" spans="1:8" ht="28.8" x14ac:dyDescent="0.3">
      <c r="A500" s="188" t="s">
        <v>36</v>
      </c>
      <c r="B500" s="167"/>
      <c r="C500" s="189" t="s">
        <v>234</v>
      </c>
      <c r="D500" s="167"/>
      <c r="E500" s="167" t="s">
        <v>35</v>
      </c>
      <c r="F500" s="14"/>
      <c r="G500" s="301"/>
      <c r="H500" s="302">
        <f>ROUND($F500*G500,2)</f>
        <v>0</v>
      </c>
    </row>
    <row r="501" spans="1:8" x14ac:dyDescent="0.3">
      <c r="A501" s="188"/>
      <c r="B501" s="167"/>
      <c r="C501" s="189"/>
      <c r="D501" s="167"/>
      <c r="E501" s="167"/>
      <c r="F501" s="14"/>
      <c r="G501" s="301"/>
      <c r="H501" s="302"/>
    </row>
    <row r="502" spans="1:8" ht="24.9" customHeight="1" thickBot="1" x14ac:dyDescent="0.35">
      <c r="A502" s="183"/>
      <c r="B502" s="8"/>
      <c r="C502" s="11" t="s">
        <v>926</v>
      </c>
      <c r="D502" s="8"/>
      <c r="E502" s="8"/>
      <c r="F502" s="10"/>
      <c r="G502" s="305"/>
      <c r="H502" s="306">
        <f>SUM(H458:H500)</f>
        <v>0</v>
      </c>
    </row>
    <row r="503" spans="1:8" ht="15" thickTop="1" x14ac:dyDescent="0.3">
      <c r="A503" s="188"/>
      <c r="B503" s="167"/>
      <c r="C503" s="189"/>
      <c r="D503" s="167"/>
      <c r="E503" s="167"/>
      <c r="F503" s="14"/>
      <c r="G503" s="301"/>
      <c r="H503" s="302"/>
    </row>
    <row r="504" spans="1:8" x14ac:dyDescent="0.3">
      <c r="A504" s="188"/>
      <c r="B504" s="167"/>
      <c r="C504" s="191" t="s">
        <v>927</v>
      </c>
      <c r="D504" s="167"/>
      <c r="E504" s="167"/>
      <c r="F504" s="14"/>
      <c r="G504" s="301"/>
      <c r="H504" s="302">
        <f>H502</f>
        <v>0</v>
      </c>
    </row>
    <row r="505" spans="1:8" x14ac:dyDescent="0.3">
      <c r="A505" s="188"/>
      <c r="B505" s="167"/>
      <c r="C505" s="189"/>
      <c r="D505" s="167"/>
      <c r="E505" s="167"/>
      <c r="F505" s="14"/>
      <c r="G505" s="301"/>
      <c r="H505" s="302"/>
    </row>
    <row r="506" spans="1:8" x14ac:dyDescent="0.3">
      <c r="A506" s="188"/>
      <c r="B506" s="167"/>
      <c r="C506" s="189"/>
      <c r="D506" s="167"/>
      <c r="E506" s="167"/>
      <c r="F506" s="14"/>
      <c r="G506" s="301"/>
      <c r="H506" s="302"/>
    </row>
    <row r="507" spans="1:8" ht="28.8" x14ac:dyDescent="0.3">
      <c r="A507" s="188" t="s">
        <v>40</v>
      </c>
      <c r="B507" s="167"/>
      <c r="C507" s="189" t="s">
        <v>235</v>
      </c>
      <c r="D507" s="167"/>
      <c r="E507" s="167" t="s">
        <v>35</v>
      </c>
      <c r="F507" s="14"/>
      <c r="G507" s="301"/>
      <c r="H507" s="302">
        <f>ROUND($F507*G507,2)</f>
        <v>0</v>
      </c>
    </row>
    <row r="508" spans="1:8" x14ac:dyDescent="0.3">
      <c r="A508" s="188"/>
      <c r="B508" s="167"/>
      <c r="C508" s="189"/>
      <c r="D508" s="167"/>
      <c r="E508" s="167"/>
      <c r="F508" s="14"/>
      <c r="G508" s="301"/>
      <c r="H508" s="302"/>
    </row>
    <row r="509" spans="1:8" x14ac:dyDescent="0.3">
      <c r="A509" s="188"/>
      <c r="B509" s="167"/>
      <c r="C509" s="190" t="s">
        <v>236</v>
      </c>
      <c r="D509" s="167"/>
      <c r="E509" s="167"/>
      <c r="F509" s="14"/>
      <c r="G509" s="301"/>
      <c r="H509" s="302"/>
    </row>
    <row r="510" spans="1:8" x14ac:dyDescent="0.3">
      <c r="A510" s="188"/>
      <c r="B510" s="167"/>
      <c r="C510" s="189"/>
      <c r="D510" s="167"/>
      <c r="E510" s="167"/>
      <c r="F510" s="14"/>
      <c r="G510" s="301"/>
      <c r="H510" s="302"/>
    </row>
    <row r="511" spans="1:8" ht="28.8" x14ac:dyDescent="0.3">
      <c r="A511" s="188" t="s">
        <v>42</v>
      </c>
      <c r="B511" s="167"/>
      <c r="C511" s="189" t="s">
        <v>237</v>
      </c>
      <c r="D511" s="167"/>
      <c r="E511" s="167" t="s">
        <v>35</v>
      </c>
      <c r="F511" s="14"/>
      <c r="G511" s="301"/>
      <c r="H511" s="302">
        <f>ROUND($F511*G511,2)</f>
        <v>0</v>
      </c>
    </row>
    <row r="512" spans="1:8" x14ac:dyDescent="0.3">
      <c r="A512" s="188"/>
      <c r="B512" s="167"/>
      <c r="C512" s="189"/>
      <c r="D512" s="167"/>
      <c r="E512" s="167"/>
      <c r="F512" s="14"/>
      <c r="G512" s="301"/>
      <c r="H512" s="302"/>
    </row>
    <row r="513" spans="1:8" ht="57.6" x14ac:dyDescent="0.3">
      <c r="A513" s="188"/>
      <c r="B513" s="167"/>
      <c r="C513" s="189" t="s">
        <v>238</v>
      </c>
      <c r="D513" s="167"/>
      <c r="E513" s="167"/>
      <c r="F513" s="14"/>
      <c r="G513" s="301"/>
      <c r="H513" s="302"/>
    </row>
    <row r="514" spans="1:8" x14ac:dyDescent="0.3">
      <c r="A514" s="188"/>
      <c r="B514" s="167"/>
      <c r="C514" s="189"/>
      <c r="D514" s="167"/>
      <c r="E514" s="167"/>
      <c r="F514" s="14"/>
      <c r="G514" s="301"/>
      <c r="H514" s="302"/>
    </row>
    <row r="515" spans="1:8" ht="72" x14ac:dyDescent="0.3">
      <c r="A515" s="188"/>
      <c r="B515" s="167"/>
      <c r="C515" s="189" t="s">
        <v>239</v>
      </c>
      <c r="D515" s="167"/>
      <c r="E515" s="167"/>
      <c r="F515" s="14"/>
      <c r="G515" s="301"/>
      <c r="H515" s="302"/>
    </row>
    <row r="516" spans="1:8" x14ac:dyDescent="0.3">
      <c r="A516" s="188"/>
      <c r="B516" s="167"/>
      <c r="C516" s="189"/>
      <c r="D516" s="167"/>
      <c r="E516" s="167"/>
      <c r="F516" s="14"/>
      <c r="G516" s="301"/>
      <c r="H516" s="302"/>
    </row>
    <row r="517" spans="1:8" ht="28.8" x14ac:dyDescent="0.3">
      <c r="A517" s="188"/>
      <c r="B517" s="167"/>
      <c r="C517" s="189" t="s">
        <v>240</v>
      </c>
      <c r="D517" s="167"/>
      <c r="E517" s="167"/>
      <c r="F517" s="14"/>
      <c r="G517" s="301"/>
      <c r="H517" s="302"/>
    </row>
    <row r="518" spans="1:8" x14ac:dyDescent="0.3">
      <c r="A518" s="188"/>
      <c r="B518" s="167"/>
      <c r="C518" s="189"/>
      <c r="D518" s="167"/>
      <c r="E518" s="167"/>
      <c r="F518" s="14"/>
      <c r="G518" s="301"/>
      <c r="H518" s="302"/>
    </row>
    <row r="519" spans="1:8" ht="28.8" x14ac:dyDescent="0.3">
      <c r="A519" s="188"/>
      <c r="B519" s="167"/>
      <c r="C519" s="189" t="s">
        <v>241</v>
      </c>
      <c r="D519" s="167"/>
      <c r="E519" s="167"/>
      <c r="F519" s="14"/>
      <c r="G519" s="301"/>
      <c r="H519" s="302"/>
    </row>
    <row r="520" spans="1:8" x14ac:dyDescent="0.3">
      <c r="A520" s="188"/>
      <c r="B520" s="167"/>
      <c r="C520" s="189"/>
      <c r="D520" s="167"/>
      <c r="E520" s="167"/>
      <c r="F520" s="14"/>
      <c r="G520" s="301"/>
      <c r="H520" s="302"/>
    </row>
    <row r="521" spans="1:8" x14ac:dyDescent="0.3">
      <c r="A521" s="188"/>
      <c r="B521" s="167"/>
      <c r="C521" s="189" t="s">
        <v>242</v>
      </c>
      <c r="D521" s="167"/>
      <c r="E521" s="167"/>
      <c r="F521" s="14"/>
      <c r="G521" s="301"/>
      <c r="H521" s="302"/>
    </row>
    <row r="522" spans="1:8" x14ac:dyDescent="0.3">
      <c r="A522" s="188"/>
      <c r="B522" s="167"/>
      <c r="C522" s="189"/>
      <c r="D522" s="167"/>
      <c r="E522" s="167"/>
      <c r="F522" s="14"/>
      <c r="G522" s="301"/>
      <c r="H522" s="302"/>
    </row>
    <row r="523" spans="1:8" x14ac:dyDescent="0.3">
      <c r="A523" s="188"/>
      <c r="B523" s="167"/>
      <c r="C523" s="189" t="s">
        <v>243</v>
      </c>
      <c r="D523" s="167"/>
      <c r="E523" s="167"/>
      <c r="F523" s="14"/>
      <c r="G523" s="301"/>
      <c r="H523" s="302"/>
    </row>
    <row r="524" spans="1:8" x14ac:dyDescent="0.3">
      <c r="A524" s="188"/>
      <c r="B524" s="167"/>
      <c r="C524" s="189"/>
      <c r="D524" s="167"/>
      <c r="E524" s="167"/>
      <c r="F524" s="14"/>
      <c r="G524" s="301"/>
      <c r="H524" s="302"/>
    </row>
    <row r="525" spans="1:8" x14ac:dyDescent="0.3">
      <c r="A525" s="188"/>
      <c r="B525" s="167"/>
      <c r="C525" s="189" t="s">
        <v>244</v>
      </c>
      <c r="D525" s="167"/>
      <c r="E525" s="167"/>
      <c r="F525" s="14"/>
      <c r="G525" s="301"/>
      <c r="H525" s="302"/>
    </row>
    <row r="526" spans="1:8" x14ac:dyDescent="0.3">
      <c r="A526" s="188"/>
      <c r="B526" s="167"/>
      <c r="C526" s="189"/>
      <c r="D526" s="167"/>
      <c r="E526" s="167"/>
      <c r="F526" s="14"/>
      <c r="G526" s="301"/>
      <c r="H526" s="302"/>
    </row>
    <row r="527" spans="1:8" x14ac:dyDescent="0.3">
      <c r="A527" s="188"/>
      <c r="B527" s="167"/>
      <c r="C527" s="189" t="s">
        <v>245</v>
      </c>
      <c r="D527" s="167"/>
      <c r="E527" s="167"/>
      <c r="F527" s="14"/>
      <c r="G527" s="301"/>
      <c r="H527" s="302"/>
    </row>
    <row r="528" spans="1:8" x14ac:dyDescent="0.3">
      <c r="A528" s="188"/>
      <c r="B528" s="167"/>
      <c r="C528" s="189"/>
      <c r="D528" s="167"/>
      <c r="E528" s="167"/>
      <c r="F528" s="14"/>
      <c r="G528" s="301"/>
      <c r="H528" s="302"/>
    </row>
    <row r="529" spans="1:8" x14ac:dyDescent="0.3">
      <c r="A529" s="188"/>
      <c r="B529" s="167"/>
      <c r="C529" s="189" t="s">
        <v>246</v>
      </c>
      <c r="D529" s="167"/>
      <c r="E529" s="167"/>
      <c r="F529" s="14"/>
      <c r="G529" s="301"/>
      <c r="H529" s="302"/>
    </row>
    <row r="530" spans="1:8" x14ac:dyDescent="0.3">
      <c r="A530" s="188"/>
      <c r="B530" s="167"/>
      <c r="C530" s="189"/>
      <c r="D530" s="167"/>
      <c r="E530" s="167"/>
      <c r="F530" s="14"/>
      <c r="G530" s="301"/>
      <c r="H530" s="302"/>
    </row>
    <row r="531" spans="1:8" x14ac:dyDescent="0.3">
      <c r="A531" s="188"/>
      <c r="B531" s="167"/>
      <c r="C531" s="189" t="s">
        <v>247</v>
      </c>
      <c r="D531" s="167"/>
      <c r="E531" s="167"/>
      <c r="F531" s="14"/>
      <c r="G531" s="301"/>
      <c r="H531" s="302"/>
    </row>
    <row r="532" spans="1:8" x14ac:dyDescent="0.3">
      <c r="A532" s="188"/>
      <c r="B532" s="167"/>
      <c r="C532" s="189"/>
      <c r="D532" s="167"/>
      <c r="E532" s="167"/>
      <c r="F532" s="14"/>
      <c r="G532" s="301"/>
      <c r="H532" s="302"/>
    </row>
    <row r="533" spans="1:8" ht="28.8" x14ac:dyDescent="0.3">
      <c r="A533" s="188"/>
      <c r="B533" s="167"/>
      <c r="C533" s="189" t="s">
        <v>248</v>
      </c>
      <c r="D533" s="167"/>
      <c r="E533" s="167"/>
      <c r="F533" s="14"/>
      <c r="G533" s="301"/>
      <c r="H533" s="302"/>
    </row>
    <row r="534" spans="1:8" x14ac:dyDescent="0.3">
      <c r="A534" s="188"/>
      <c r="B534" s="167"/>
      <c r="C534" s="189"/>
      <c r="D534" s="167"/>
      <c r="E534" s="167"/>
      <c r="F534" s="14"/>
      <c r="G534" s="301"/>
      <c r="H534" s="302"/>
    </row>
    <row r="535" spans="1:8" x14ac:dyDescent="0.3">
      <c r="A535" s="188"/>
      <c r="B535" s="167"/>
      <c r="C535" s="189" t="s">
        <v>249</v>
      </c>
      <c r="D535" s="167"/>
      <c r="E535" s="167"/>
      <c r="F535" s="14"/>
      <c r="G535" s="301"/>
      <c r="H535" s="302"/>
    </row>
    <row r="536" spans="1:8" x14ac:dyDescent="0.3">
      <c r="A536" s="188"/>
      <c r="B536" s="167"/>
      <c r="C536" s="189"/>
      <c r="D536" s="167"/>
      <c r="E536" s="167"/>
      <c r="F536" s="14"/>
      <c r="G536" s="301"/>
      <c r="H536" s="302"/>
    </row>
    <row r="537" spans="1:8" x14ac:dyDescent="0.3">
      <c r="A537" s="188"/>
      <c r="B537" s="167"/>
      <c r="C537" s="189" t="s">
        <v>250</v>
      </c>
      <c r="D537" s="167"/>
      <c r="E537" s="167"/>
      <c r="F537" s="14"/>
      <c r="G537" s="301"/>
      <c r="H537" s="302"/>
    </row>
    <row r="538" spans="1:8" x14ac:dyDescent="0.3">
      <c r="A538" s="188"/>
      <c r="B538" s="167"/>
      <c r="C538" s="189"/>
      <c r="D538" s="167"/>
      <c r="E538" s="167"/>
      <c r="F538" s="14"/>
      <c r="G538" s="301"/>
      <c r="H538" s="302"/>
    </row>
    <row r="539" spans="1:8" ht="43.2" x14ac:dyDescent="0.3">
      <c r="A539" s="188"/>
      <c r="B539" s="167"/>
      <c r="C539" s="189" t="s">
        <v>251</v>
      </c>
      <c r="D539" s="167"/>
      <c r="E539" s="167"/>
      <c r="F539" s="14"/>
      <c r="G539" s="301"/>
      <c r="H539" s="302"/>
    </row>
    <row r="540" spans="1:8" x14ac:dyDescent="0.3">
      <c r="A540" s="188"/>
      <c r="B540" s="167"/>
      <c r="C540" s="189"/>
      <c r="D540" s="167"/>
      <c r="E540" s="167"/>
      <c r="F540" s="14"/>
      <c r="G540" s="301"/>
      <c r="H540" s="302"/>
    </row>
    <row r="541" spans="1:8" ht="86.4" x14ac:dyDescent="0.3">
      <c r="A541" s="188"/>
      <c r="B541" s="167"/>
      <c r="C541" s="189" t="s">
        <v>252</v>
      </c>
      <c r="D541" s="167"/>
      <c r="E541" s="167"/>
      <c r="F541" s="14"/>
      <c r="G541" s="301"/>
      <c r="H541" s="302"/>
    </row>
    <row r="542" spans="1:8" x14ac:dyDescent="0.3">
      <c r="A542" s="188"/>
      <c r="B542" s="167"/>
      <c r="C542" s="189"/>
      <c r="D542" s="167"/>
      <c r="E542" s="167"/>
      <c r="F542" s="14"/>
      <c r="G542" s="301"/>
      <c r="H542" s="302"/>
    </row>
    <row r="543" spans="1:8" ht="24.9" customHeight="1" thickBot="1" x14ac:dyDescent="0.35">
      <c r="A543" s="183"/>
      <c r="B543" s="8"/>
      <c r="C543" s="11" t="s">
        <v>926</v>
      </c>
      <c r="D543" s="8"/>
      <c r="E543" s="8"/>
      <c r="F543" s="10"/>
      <c r="G543" s="305"/>
      <c r="H543" s="306">
        <f>SUM(H504:H541)</f>
        <v>0</v>
      </c>
    </row>
    <row r="544" spans="1:8" ht="15" thickTop="1" x14ac:dyDescent="0.3">
      <c r="A544" s="188"/>
      <c r="B544" s="167"/>
      <c r="C544" s="189"/>
      <c r="D544" s="167"/>
      <c r="E544" s="167"/>
      <c r="F544" s="14"/>
      <c r="G544" s="301"/>
      <c r="H544" s="302"/>
    </row>
    <row r="545" spans="1:8" x14ac:dyDescent="0.3">
      <c r="A545" s="188"/>
      <c r="B545" s="167"/>
      <c r="C545" s="191" t="s">
        <v>927</v>
      </c>
      <c r="D545" s="167"/>
      <c r="E545" s="167"/>
      <c r="F545" s="14"/>
      <c r="G545" s="301"/>
      <c r="H545" s="302">
        <f>H543</f>
        <v>0</v>
      </c>
    </row>
    <row r="546" spans="1:8" x14ac:dyDescent="0.3">
      <c r="A546" s="188"/>
      <c r="B546" s="167"/>
      <c r="C546" s="189"/>
      <c r="D546" s="167"/>
      <c r="E546" s="167"/>
      <c r="F546" s="14"/>
      <c r="G546" s="301"/>
      <c r="H546" s="302"/>
    </row>
    <row r="547" spans="1:8" ht="158.4" x14ac:dyDescent="0.3">
      <c r="A547" s="188"/>
      <c r="B547" s="167"/>
      <c r="C547" s="189" t="s">
        <v>253</v>
      </c>
      <c r="D547" s="167"/>
      <c r="E547" s="167"/>
      <c r="F547" s="14"/>
      <c r="G547" s="301"/>
      <c r="H547" s="302"/>
    </row>
    <row r="548" spans="1:8" x14ac:dyDescent="0.3">
      <c r="A548" s="188"/>
      <c r="B548" s="167"/>
      <c r="C548" s="189"/>
      <c r="D548" s="167"/>
      <c r="E548" s="167"/>
      <c r="F548" s="14"/>
      <c r="G548" s="301"/>
      <c r="H548" s="302"/>
    </row>
    <row r="549" spans="1:8" ht="28.8" x14ac:dyDescent="0.3">
      <c r="A549" s="188"/>
      <c r="B549" s="167"/>
      <c r="C549" s="189" t="s">
        <v>254</v>
      </c>
      <c r="D549" s="167"/>
      <c r="E549" s="167"/>
      <c r="F549" s="14"/>
      <c r="G549" s="301"/>
      <c r="H549" s="302"/>
    </row>
    <row r="550" spans="1:8" x14ac:dyDescent="0.3">
      <c r="A550" s="188"/>
      <c r="B550" s="167"/>
      <c r="C550" s="189"/>
      <c r="D550" s="167"/>
      <c r="E550" s="167"/>
      <c r="F550" s="14"/>
      <c r="G550" s="301"/>
      <c r="H550" s="302"/>
    </row>
    <row r="551" spans="1:8" ht="28.8" x14ac:dyDescent="0.3">
      <c r="A551" s="188"/>
      <c r="B551" s="167"/>
      <c r="C551" s="189" t="s">
        <v>255</v>
      </c>
      <c r="D551" s="167"/>
      <c r="E551" s="167"/>
      <c r="F551" s="14"/>
      <c r="G551" s="301"/>
      <c r="H551" s="302"/>
    </row>
    <row r="552" spans="1:8" x14ac:dyDescent="0.3">
      <c r="A552" s="188"/>
      <c r="B552" s="167"/>
      <c r="C552" s="189"/>
      <c r="D552" s="167"/>
      <c r="E552" s="167"/>
      <c r="F552" s="14"/>
      <c r="G552" s="301"/>
      <c r="H552" s="302"/>
    </row>
    <row r="553" spans="1:8" ht="28.8" x14ac:dyDescent="0.3">
      <c r="A553" s="188"/>
      <c r="B553" s="167"/>
      <c r="C553" s="189" t="s">
        <v>256</v>
      </c>
      <c r="D553" s="167"/>
      <c r="E553" s="167"/>
      <c r="F553" s="14"/>
      <c r="G553" s="301"/>
      <c r="H553" s="302"/>
    </row>
    <row r="554" spans="1:8" x14ac:dyDescent="0.3">
      <c r="A554" s="188"/>
      <c r="B554" s="167"/>
      <c r="C554" s="189"/>
      <c r="D554" s="167"/>
      <c r="E554" s="167"/>
      <c r="F554" s="14"/>
      <c r="G554" s="301"/>
      <c r="H554" s="302"/>
    </row>
    <row r="555" spans="1:8" ht="28.8" x14ac:dyDescent="0.3">
      <c r="A555" s="188"/>
      <c r="B555" s="167"/>
      <c r="C555" s="189" t="s">
        <v>257</v>
      </c>
      <c r="D555" s="167"/>
      <c r="E555" s="167"/>
      <c r="F555" s="14"/>
      <c r="G555" s="301"/>
      <c r="H555" s="302"/>
    </row>
    <row r="556" spans="1:8" x14ac:dyDescent="0.3">
      <c r="A556" s="188"/>
      <c r="B556" s="167"/>
      <c r="C556" s="189"/>
      <c r="D556" s="167"/>
      <c r="E556" s="167"/>
      <c r="F556" s="14"/>
      <c r="G556" s="301"/>
      <c r="H556" s="302"/>
    </row>
    <row r="557" spans="1:8" ht="28.8" x14ac:dyDescent="0.3">
      <c r="A557" s="188"/>
      <c r="B557" s="167"/>
      <c r="C557" s="189" t="s">
        <v>258</v>
      </c>
      <c r="D557" s="167"/>
      <c r="E557" s="167"/>
      <c r="F557" s="14"/>
      <c r="G557" s="301"/>
      <c r="H557" s="302"/>
    </row>
    <row r="558" spans="1:8" x14ac:dyDescent="0.3">
      <c r="A558" s="188"/>
      <c r="B558" s="167"/>
      <c r="C558" s="189"/>
      <c r="D558" s="167"/>
      <c r="E558" s="167"/>
      <c r="F558" s="14"/>
      <c r="G558" s="301"/>
      <c r="H558" s="302"/>
    </row>
    <row r="559" spans="1:8" ht="28.8" x14ac:dyDescent="0.3">
      <c r="A559" s="188"/>
      <c r="B559" s="167"/>
      <c r="C559" s="189" t="s">
        <v>259</v>
      </c>
      <c r="D559" s="167"/>
      <c r="E559" s="167"/>
      <c r="F559" s="14"/>
      <c r="G559" s="301"/>
      <c r="H559" s="302"/>
    </row>
    <row r="560" spans="1:8" x14ac:dyDescent="0.3">
      <c r="A560" s="188"/>
      <c r="B560" s="167"/>
      <c r="C560" s="189"/>
      <c r="D560" s="167"/>
      <c r="E560" s="167"/>
      <c r="F560" s="14"/>
      <c r="G560" s="301"/>
      <c r="H560" s="302"/>
    </row>
    <row r="561" spans="1:8" ht="28.8" x14ac:dyDescent="0.3">
      <c r="A561" s="188"/>
      <c r="B561" s="167"/>
      <c r="C561" s="189" t="s">
        <v>260</v>
      </c>
      <c r="D561" s="167"/>
      <c r="E561" s="167"/>
      <c r="F561" s="14"/>
      <c r="G561" s="301"/>
      <c r="H561" s="302"/>
    </row>
    <row r="562" spans="1:8" x14ac:dyDescent="0.3">
      <c r="A562" s="188"/>
      <c r="B562" s="167"/>
      <c r="C562" s="189"/>
      <c r="D562" s="167"/>
      <c r="E562" s="167"/>
      <c r="F562" s="14"/>
      <c r="G562" s="301"/>
      <c r="H562" s="302"/>
    </row>
    <row r="563" spans="1:8" x14ac:dyDescent="0.3">
      <c r="A563" s="188"/>
      <c r="B563" s="167"/>
      <c r="C563" s="189" t="s">
        <v>261</v>
      </c>
      <c r="D563" s="167"/>
      <c r="E563" s="167"/>
      <c r="F563" s="14"/>
      <c r="G563" s="301"/>
      <c r="H563" s="302"/>
    </row>
    <row r="564" spans="1:8" x14ac:dyDescent="0.3">
      <c r="A564" s="188"/>
      <c r="B564" s="167"/>
      <c r="C564" s="189"/>
      <c r="D564" s="167"/>
      <c r="E564" s="167"/>
      <c r="F564" s="14"/>
      <c r="G564" s="301"/>
      <c r="H564" s="302"/>
    </row>
    <row r="565" spans="1:8" ht="57.6" x14ac:dyDescent="0.3">
      <c r="A565" s="188"/>
      <c r="B565" s="167"/>
      <c r="C565" s="189" t="s">
        <v>262</v>
      </c>
      <c r="D565" s="167"/>
      <c r="E565" s="167"/>
      <c r="F565" s="14"/>
      <c r="G565" s="301"/>
      <c r="H565" s="302"/>
    </row>
    <row r="566" spans="1:8" x14ac:dyDescent="0.3">
      <c r="A566" s="188"/>
      <c r="B566" s="167"/>
      <c r="C566" s="189"/>
      <c r="D566" s="167"/>
      <c r="E566" s="167"/>
      <c r="F566" s="14"/>
      <c r="G566" s="301"/>
      <c r="H566" s="302"/>
    </row>
    <row r="567" spans="1:8" ht="43.2" x14ac:dyDescent="0.3">
      <c r="A567" s="188"/>
      <c r="B567" s="167"/>
      <c r="C567" s="189" t="s">
        <v>263</v>
      </c>
      <c r="D567" s="167"/>
      <c r="E567" s="167"/>
      <c r="F567" s="14"/>
      <c r="G567" s="301"/>
      <c r="H567" s="302"/>
    </row>
    <row r="568" spans="1:8" x14ac:dyDescent="0.3">
      <c r="A568" s="188"/>
      <c r="B568" s="167"/>
      <c r="C568" s="189"/>
      <c r="D568" s="167"/>
      <c r="E568" s="167"/>
      <c r="F568" s="14"/>
      <c r="G568" s="301"/>
      <c r="H568" s="302"/>
    </row>
    <row r="569" spans="1:8" x14ac:dyDescent="0.3">
      <c r="A569" s="188"/>
      <c r="B569" s="167"/>
      <c r="C569" s="189" t="s">
        <v>264</v>
      </c>
      <c r="D569" s="167"/>
      <c r="E569" s="167"/>
      <c r="F569" s="14"/>
      <c r="G569" s="301"/>
      <c r="H569" s="302"/>
    </row>
    <row r="570" spans="1:8" x14ac:dyDescent="0.3">
      <c r="A570" s="188"/>
      <c r="B570" s="167"/>
      <c r="C570" s="189"/>
      <c r="D570" s="167"/>
      <c r="E570" s="167"/>
      <c r="F570" s="14"/>
      <c r="G570" s="301"/>
      <c r="H570" s="302"/>
    </row>
    <row r="571" spans="1:8" ht="28.8" x14ac:dyDescent="0.3">
      <c r="A571" s="188"/>
      <c r="B571" s="167"/>
      <c r="C571" s="189" t="s">
        <v>265</v>
      </c>
      <c r="D571" s="167"/>
      <c r="E571" s="167"/>
      <c r="F571" s="14"/>
      <c r="G571" s="301"/>
      <c r="H571" s="302"/>
    </row>
    <row r="572" spans="1:8" x14ac:dyDescent="0.3">
      <c r="A572" s="188"/>
      <c r="B572" s="167"/>
      <c r="C572" s="189"/>
      <c r="D572" s="167"/>
      <c r="E572" s="167"/>
      <c r="F572" s="14"/>
      <c r="G572" s="301"/>
      <c r="H572" s="302"/>
    </row>
    <row r="573" spans="1:8" ht="28.8" x14ac:dyDescent="0.3">
      <c r="A573" s="188"/>
      <c r="B573" s="167"/>
      <c r="C573" s="189" t="s">
        <v>266</v>
      </c>
      <c r="D573" s="167"/>
      <c r="E573" s="167"/>
      <c r="F573" s="14"/>
      <c r="G573" s="301"/>
      <c r="H573" s="302"/>
    </row>
    <row r="574" spans="1:8" x14ac:dyDescent="0.3">
      <c r="A574" s="188"/>
      <c r="B574" s="167"/>
      <c r="C574" s="189"/>
      <c r="D574" s="167"/>
      <c r="E574" s="167"/>
      <c r="F574" s="14"/>
      <c r="G574" s="301"/>
      <c r="H574" s="302"/>
    </row>
    <row r="575" spans="1:8" x14ac:dyDescent="0.3">
      <c r="A575" s="188"/>
      <c r="B575" s="167"/>
      <c r="C575" s="189" t="s">
        <v>267</v>
      </c>
      <c r="D575" s="167"/>
      <c r="E575" s="167"/>
      <c r="F575" s="14"/>
      <c r="G575" s="301"/>
      <c r="H575" s="302"/>
    </row>
    <row r="576" spans="1:8" x14ac:dyDescent="0.3">
      <c r="A576" s="188"/>
      <c r="B576" s="167"/>
      <c r="C576" s="189"/>
      <c r="D576" s="167"/>
      <c r="E576" s="167"/>
      <c r="F576" s="14"/>
      <c r="G576" s="301"/>
      <c r="H576" s="302"/>
    </row>
    <row r="577" spans="1:8" ht="24.9" customHeight="1" thickBot="1" x14ac:dyDescent="0.35">
      <c r="A577" s="183"/>
      <c r="B577" s="8"/>
      <c r="C577" s="11" t="s">
        <v>926</v>
      </c>
      <c r="D577" s="8"/>
      <c r="E577" s="8"/>
      <c r="F577" s="10"/>
      <c r="G577" s="305"/>
      <c r="H577" s="306">
        <f>SUM(H545:H575)</f>
        <v>0</v>
      </c>
    </row>
    <row r="578" spans="1:8" ht="15" thickTop="1" x14ac:dyDescent="0.3">
      <c r="A578" s="188"/>
      <c r="B578" s="167"/>
      <c r="C578" s="189"/>
      <c r="D578" s="167"/>
      <c r="E578" s="167"/>
      <c r="F578" s="14"/>
      <c r="G578" s="301"/>
      <c r="H578" s="302"/>
    </row>
    <row r="579" spans="1:8" x14ac:dyDescent="0.3">
      <c r="A579" s="188"/>
      <c r="B579" s="167"/>
      <c r="C579" s="191" t="s">
        <v>927</v>
      </c>
      <c r="D579" s="167"/>
      <c r="E579" s="167"/>
      <c r="F579" s="14"/>
      <c r="G579" s="301"/>
      <c r="H579" s="302">
        <f>H577</f>
        <v>0</v>
      </c>
    </row>
    <row r="580" spans="1:8" x14ac:dyDescent="0.3">
      <c r="A580" s="188"/>
      <c r="B580" s="167"/>
      <c r="C580" s="189"/>
      <c r="D580" s="167"/>
      <c r="E580" s="167"/>
      <c r="F580" s="14"/>
      <c r="G580" s="301"/>
      <c r="H580" s="302"/>
    </row>
    <row r="581" spans="1:8" x14ac:dyDescent="0.3">
      <c r="A581" s="188"/>
      <c r="B581" s="167"/>
      <c r="C581" s="190" t="s">
        <v>268</v>
      </c>
      <c r="D581" s="167"/>
      <c r="E581" s="167"/>
      <c r="F581" s="14"/>
      <c r="G581" s="301"/>
      <c r="H581" s="302"/>
    </row>
    <row r="582" spans="1:8" x14ac:dyDescent="0.3">
      <c r="A582" s="188"/>
      <c r="B582" s="167"/>
      <c r="C582" s="189"/>
      <c r="D582" s="167"/>
      <c r="E582" s="167"/>
      <c r="F582" s="14"/>
      <c r="G582" s="301"/>
      <c r="H582" s="302"/>
    </row>
    <row r="583" spans="1:8" ht="259.2" x14ac:dyDescent="0.3">
      <c r="A583" s="188" t="s">
        <v>13</v>
      </c>
      <c r="B583" s="167"/>
      <c r="C583" s="189" t="s">
        <v>269</v>
      </c>
      <c r="D583" s="167"/>
      <c r="E583" s="167" t="s">
        <v>35</v>
      </c>
      <c r="F583" s="14"/>
      <c r="G583" s="301"/>
      <c r="H583" s="302">
        <f>ROUND($F583*G583,2)</f>
        <v>0</v>
      </c>
    </row>
    <row r="584" spans="1:8" x14ac:dyDescent="0.3">
      <c r="A584" s="188"/>
      <c r="B584" s="167"/>
      <c r="C584" s="189"/>
      <c r="D584" s="167"/>
      <c r="E584" s="167"/>
      <c r="F584" s="14"/>
      <c r="G584" s="301"/>
      <c r="H584" s="302"/>
    </row>
    <row r="585" spans="1:8" ht="72" x14ac:dyDescent="0.3">
      <c r="A585" s="188" t="s">
        <v>36</v>
      </c>
      <c r="B585" s="167"/>
      <c r="C585" s="189" t="s">
        <v>270</v>
      </c>
      <c r="D585" s="167"/>
      <c r="E585" s="167" t="s">
        <v>35</v>
      </c>
      <c r="F585" s="14"/>
      <c r="G585" s="301"/>
      <c r="H585" s="302">
        <f>ROUND($F585*G585,2)</f>
        <v>0</v>
      </c>
    </row>
    <row r="586" spans="1:8" x14ac:dyDescent="0.3">
      <c r="A586" s="188"/>
      <c r="B586" s="167"/>
      <c r="C586" s="189"/>
      <c r="D586" s="167"/>
      <c r="E586" s="167"/>
      <c r="F586" s="14"/>
      <c r="G586" s="301"/>
      <c r="H586" s="302"/>
    </row>
    <row r="587" spans="1:8" ht="86.4" x14ac:dyDescent="0.3">
      <c r="A587" s="188" t="s">
        <v>40</v>
      </c>
      <c r="B587" s="167"/>
      <c r="C587" s="189" t="s">
        <v>271</v>
      </c>
      <c r="D587" s="167"/>
      <c r="E587" s="167" t="s">
        <v>35</v>
      </c>
      <c r="F587" s="14"/>
      <c r="G587" s="301"/>
      <c r="H587" s="302">
        <f>ROUND($F587*G587,2)</f>
        <v>0</v>
      </c>
    </row>
    <row r="588" spans="1:8" x14ac:dyDescent="0.3">
      <c r="A588" s="188"/>
      <c r="B588" s="167"/>
      <c r="C588" s="189"/>
      <c r="D588" s="167"/>
      <c r="E588" s="167"/>
      <c r="F588" s="14"/>
      <c r="G588" s="301"/>
      <c r="H588" s="302"/>
    </row>
    <row r="589" spans="1:8" ht="28.8" x14ac:dyDescent="0.3">
      <c r="A589" s="188" t="s">
        <v>42</v>
      </c>
      <c r="B589" s="167"/>
      <c r="C589" s="189" t="s">
        <v>272</v>
      </c>
      <c r="D589" s="167"/>
      <c r="E589" s="167" t="s">
        <v>35</v>
      </c>
      <c r="F589" s="14"/>
      <c r="G589" s="301"/>
      <c r="H589" s="302">
        <f>ROUND($F589*G589,2)</f>
        <v>0</v>
      </c>
    </row>
    <row r="590" spans="1:8" x14ac:dyDescent="0.3">
      <c r="A590" s="188"/>
      <c r="B590" s="167"/>
      <c r="C590" s="189"/>
      <c r="D590" s="167"/>
      <c r="E590" s="167"/>
      <c r="F590" s="14"/>
      <c r="G590" s="301"/>
      <c r="H590" s="302"/>
    </row>
    <row r="591" spans="1:8" ht="57.6" x14ac:dyDescent="0.3">
      <c r="A591" s="188" t="s">
        <v>44</v>
      </c>
      <c r="B591" s="167"/>
      <c r="C591" s="189" t="s">
        <v>273</v>
      </c>
      <c r="D591" s="167"/>
      <c r="E591" s="167" t="s">
        <v>35</v>
      </c>
      <c r="F591" s="14"/>
      <c r="G591" s="301"/>
      <c r="H591" s="302">
        <f>ROUND($F591*G591,2)</f>
        <v>0</v>
      </c>
    </row>
    <row r="592" spans="1:8" x14ac:dyDescent="0.3">
      <c r="A592" s="188"/>
      <c r="B592" s="167"/>
      <c r="C592" s="189"/>
      <c r="D592" s="167"/>
      <c r="E592" s="167"/>
      <c r="F592" s="14"/>
      <c r="G592" s="301"/>
      <c r="H592" s="302"/>
    </row>
    <row r="593" spans="1:8" ht="72" x14ac:dyDescent="0.3">
      <c r="A593" s="188" t="s">
        <v>13</v>
      </c>
      <c r="B593" s="167"/>
      <c r="C593" s="189" t="s">
        <v>274</v>
      </c>
      <c r="D593" s="167"/>
      <c r="E593" s="167" t="s">
        <v>35</v>
      </c>
      <c r="F593" s="14"/>
      <c r="G593" s="301"/>
      <c r="H593" s="302">
        <f>ROUND($F593*G593,2)</f>
        <v>0</v>
      </c>
    </row>
    <row r="594" spans="1:8" x14ac:dyDescent="0.3">
      <c r="A594" s="188"/>
      <c r="B594" s="167"/>
      <c r="C594" s="189"/>
      <c r="D594" s="167"/>
      <c r="E594" s="167"/>
      <c r="F594" s="14"/>
      <c r="G594" s="301"/>
      <c r="H594" s="302"/>
    </row>
    <row r="595" spans="1:8" ht="72" x14ac:dyDescent="0.3">
      <c r="A595" s="188" t="s">
        <v>36</v>
      </c>
      <c r="B595" s="167"/>
      <c r="C595" s="189" t="s">
        <v>275</v>
      </c>
      <c r="D595" s="167"/>
      <c r="E595" s="167" t="s">
        <v>35</v>
      </c>
      <c r="F595" s="14"/>
      <c r="G595" s="301"/>
      <c r="H595" s="302">
        <f>ROUND($F595*G595,2)</f>
        <v>0</v>
      </c>
    </row>
    <row r="596" spans="1:8" x14ac:dyDescent="0.3">
      <c r="A596" s="188"/>
      <c r="B596" s="167"/>
      <c r="C596" s="189"/>
      <c r="D596" s="167"/>
      <c r="E596" s="167"/>
      <c r="F596" s="14"/>
      <c r="G596" s="301"/>
      <c r="H596" s="302"/>
    </row>
    <row r="597" spans="1:8" ht="24.9" customHeight="1" thickBot="1" x14ac:dyDescent="0.35">
      <c r="A597" s="183"/>
      <c r="B597" s="8"/>
      <c r="C597" s="11" t="s">
        <v>926</v>
      </c>
      <c r="D597" s="8"/>
      <c r="E597" s="8"/>
      <c r="F597" s="10"/>
      <c r="G597" s="305"/>
      <c r="H597" s="306">
        <f>SUM(H579:H595)</f>
        <v>0</v>
      </c>
    </row>
    <row r="598" spans="1:8" ht="15" thickTop="1" x14ac:dyDescent="0.3">
      <c r="A598" s="188"/>
      <c r="B598" s="167"/>
      <c r="C598" s="189"/>
      <c r="D598" s="167"/>
      <c r="E598" s="167"/>
      <c r="F598" s="14"/>
      <c r="G598" s="301"/>
      <c r="H598" s="302"/>
    </row>
    <row r="599" spans="1:8" x14ac:dyDescent="0.3">
      <c r="A599" s="188"/>
      <c r="B599" s="167"/>
      <c r="C599" s="191" t="s">
        <v>927</v>
      </c>
      <c r="D599" s="167"/>
      <c r="E599" s="167"/>
      <c r="F599" s="14"/>
      <c r="G599" s="301"/>
      <c r="H599" s="302">
        <f>H597</f>
        <v>0</v>
      </c>
    </row>
    <row r="600" spans="1:8" ht="57.6" x14ac:dyDescent="0.3">
      <c r="A600" s="188" t="s">
        <v>40</v>
      </c>
      <c r="B600" s="167"/>
      <c r="C600" s="189" t="s">
        <v>276</v>
      </c>
      <c r="D600" s="167"/>
      <c r="E600" s="167" t="s">
        <v>35</v>
      </c>
      <c r="F600" s="14"/>
      <c r="G600" s="301"/>
      <c r="H600" s="302">
        <f>ROUND($F600*G600,2)</f>
        <v>0</v>
      </c>
    </row>
    <row r="601" spans="1:8" x14ac:dyDescent="0.3">
      <c r="A601" s="188"/>
      <c r="B601" s="167"/>
      <c r="C601" s="189"/>
      <c r="D601" s="167"/>
      <c r="E601" s="167"/>
      <c r="F601" s="14"/>
      <c r="G601" s="301"/>
      <c r="H601" s="302"/>
    </row>
    <row r="602" spans="1:8" x14ac:dyDescent="0.3">
      <c r="A602" s="188"/>
      <c r="B602" s="167"/>
      <c r="C602" s="190" t="s">
        <v>277</v>
      </c>
      <c r="D602" s="167"/>
      <c r="E602" s="167"/>
      <c r="F602" s="14"/>
      <c r="G602" s="301"/>
      <c r="H602" s="302"/>
    </row>
    <row r="603" spans="1:8" x14ac:dyDescent="0.3">
      <c r="A603" s="188"/>
      <c r="B603" s="167"/>
      <c r="C603" s="189"/>
      <c r="D603" s="167"/>
      <c r="E603" s="167"/>
      <c r="F603" s="14"/>
      <c r="G603" s="301"/>
      <c r="H603" s="302"/>
    </row>
    <row r="604" spans="1:8" x14ac:dyDescent="0.3">
      <c r="A604" s="188" t="s">
        <v>42</v>
      </c>
      <c r="B604" s="167"/>
      <c r="C604" s="189" t="s">
        <v>278</v>
      </c>
      <c r="D604" s="167"/>
      <c r="E604" s="167" t="s">
        <v>35</v>
      </c>
      <c r="F604" s="14"/>
      <c r="G604" s="301"/>
      <c r="H604" s="302">
        <f>ROUND($F604*G604,2)</f>
        <v>0</v>
      </c>
    </row>
    <row r="605" spans="1:8" x14ac:dyDescent="0.3">
      <c r="A605" s="188"/>
      <c r="B605" s="167"/>
      <c r="C605" s="189"/>
      <c r="D605" s="167"/>
      <c r="E605" s="167"/>
      <c r="F605" s="14"/>
      <c r="G605" s="301"/>
      <c r="H605" s="302"/>
    </row>
    <row r="606" spans="1:8" x14ac:dyDescent="0.3">
      <c r="A606" s="188"/>
      <c r="B606" s="167"/>
      <c r="C606" s="190" t="s">
        <v>279</v>
      </c>
      <c r="D606" s="167"/>
      <c r="E606" s="167"/>
      <c r="F606" s="14"/>
      <c r="G606" s="301"/>
      <c r="H606" s="302"/>
    </row>
    <row r="607" spans="1:8" x14ac:dyDescent="0.3">
      <c r="A607" s="188"/>
      <c r="B607" s="167"/>
      <c r="C607" s="189"/>
      <c r="D607" s="167"/>
      <c r="E607" s="167"/>
      <c r="F607" s="14"/>
      <c r="G607" s="301"/>
      <c r="H607" s="302"/>
    </row>
    <row r="608" spans="1:8" ht="115.2" x14ac:dyDescent="0.3">
      <c r="A608" s="188"/>
      <c r="B608" s="167"/>
      <c r="C608" s="189" t="s">
        <v>280</v>
      </c>
      <c r="D608" s="167"/>
      <c r="E608" s="167" t="s">
        <v>35</v>
      </c>
      <c r="F608" s="14"/>
      <c r="G608" s="301"/>
      <c r="H608" s="302">
        <f>ROUND($F608*G608,2)</f>
        <v>0</v>
      </c>
    </row>
    <row r="609" spans="1:8" x14ac:dyDescent="0.3">
      <c r="A609" s="188"/>
      <c r="B609" s="167"/>
      <c r="C609" s="189"/>
      <c r="D609" s="167"/>
      <c r="E609" s="167"/>
      <c r="F609" s="14"/>
      <c r="G609" s="301"/>
      <c r="H609" s="302"/>
    </row>
    <row r="610" spans="1:8" x14ac:dyDescent="0.3">
      <c r="A610" s="188"/>
      <c r="B610" s="167"/>
      <c r="C610" s="190" t="s">
        <v>281</v>
      </c>
      <c r="D610" s="167"/>
      <c r="E610" s="167"/>
      <c r="F610" s="14"/>
      <c r="G610" s="301"/>
      <c r="H610" s="302"/>
    </row>
    <row r="611" spans="1:8" x14ac:dyDescent="0.3">
      <c r="A611" s="188"/>
      <c r="B611" s="167"/>
      <c r="C611" s="189"/>
      <c r="D611" s="167"/>
      <c r="E611" s="167"/>
      <c r="F611" s="14"/>
      <c r="G611" s="301"/>
      <c r="H611" s="302"/>
    </row>
    <row r="612" spans="1:8" x14ac:dyDescent="0.3">
      <c r="A612" s="188"/>
      <c r="B612" s="167"/>
      <c r="C612" s="190" t="s">
        <v>282</v>
      </c>
      <c r="D612" s="167"/>
      <c r="E612" s="167"/>
      <c r="F612" s="14"/>
      <c r="G612" s="301"/>
      <c r="H612" s="302"/>
    </row>
    <row r="613" spans="1:8" x14ac:dyDescent="0.3">
      <c r="A613" s="188"/>
      <c r="B613" s="167"/>
      <c r="C613" s="189"/>
      <c r="D613" s="167"/>
      <c r="E613" s="167"/>
      <c r="F613" s="14"/>
      <c r="G613" s="301"/>
      <c r="H613" s="302"/>
    </row>
    <row r="614" spans="1:8" ht="28.8" x14ac:dyDescent="0.3">
      <c r="A614" s="188" t="s">
        <v>13</v>
      </c>
      <c r="B614" s="167"/>
      <c r="C614" s="189" t="s">
        <v>283</v>
      </c>
      <c r="D614" s="167"/>
      <c r="E614" s="167" t="s">
        <v>35</v>
      </c>
      <c r="F614" s="14"/>
      <c r="G614" s="301"/>
      <c r="H614" s="302">
        <f>ROUND($F614*G614,2)</f>
        <v>0</v>
      </c>
    </row>
    <row r="615" spans="1:8" x14ac:dyDescent="0.3">
      <c r="A615" s="188"/>
      <c r="B615" s="167"/>
      <c r="C615" s="189"/>
      <c r="D615" s="167"/>
      <c r="E615" s="167"/>
      <c r="F615" s="14"/>
      <c r="G615" s="301"/>
      <c r="H615" s="302"/>
    </row>
    <row r="616" spans="1:8" x14ac:dyDescent="0.3">
      <c r="A616" s="188"/>
      <c r="B616" s="167"/>
      <c r="C616" s="190" t="s">
        <v>284</v>
      </c>
      <c r="D616" s="167"/>
      <c r="E616" s="167"/>
      <c r="F616" s="14"/>
      <c r="G616" s="301"/>
      <c r="H616" s="302"/>
    </row>
    <row r="617" spans="1:8" x14ac:dyDescent="0.3">
      <c r="A617" s="188"/>
      <c r="B617" s="167"/>
      <c r="C617" s="189"/>
      <c r="D617" s="167"/>
      <c r="E617" s="167"/>
      <c r="F617" s="14"/>
      <c r="G617" s="301"/>
      <c r="H617" s="302"/>
    </row>
    <row r="618" spans="1:8" ht="28.8" x14ac:dyDescent="0.3">
      <c r="A618" s="188" t="s">
        <v>36</v>
      </c>
      <c r="B618" s="167"/>
      <c r="C618" s="189" t="s">
        <v>285</v>
      </c>
      <c r="D618" s="167"/>
      <c r="E618" s="167" t="s">
        <v>35</v>
      </c>
      <c r="F618" s="14"/>
      <c r="G618" s="301"/>
      <c r="H618" s="302">
        <f>ROUND($F618*G618,2)</f>
        <v>0</v>
      </c>
    </row>
    <row r="619" spans="1:8" x14ac:dyDescent="0.3">
      <c r="A619" s="188"/>
      <c r="B619" s="167"/>
      <c r="C619" s="189"/>
      <c r="D619" s="167"/>
      <c r="E619" s="167"/>
      <c r="F619" s="14"/>
      <c r="G619" s="301"/>
      <c r="H619" s="302"/>
    </row>
    <row r="620" spans="1:8" x14ac:dyDescent="0.3">
      <c r="A620" s="188"/>
      <c r="B620" s="167"/>
      <c r="C620" s="189"/>
      <c r="D620" s="167"/>
      <c r="E620" s="167"/>
      <c r="F620" s="14"/>
      <c r="G620" s="301"/>
      <c r="H620" s="302"/>
    </row>
    <row r="621" spans="1:8" x14ac:dyDescent="0.3">
      <c r="A621" s="188"/>
      <c r="B621" s="167"/>
      <c r="C621" s="189"/>
      <c r="D621" s="167"/>
      <c r="E621" s="167"/>
      <c r="F621" s="14"/>
      <c r="G621" s="301"/>
      <c r="H621" s="302"/>
    </row>
    <row r="622" spans="1:8" x14ac:dyDescent="0.3">
      <c r="A622" s="188"/>
      <c r="B622" s="167"/>
      <c r="C622" s="189"/>
      <c r="D622" s="167"/>
      <c r="E622" s="167"/>
      <c r="F622" s="14"/>
      <c r="G622" s="301"/>
      <c r="H622" s="302"/>
    </row>
    <row r="623" spans="1:8" x14ac:dyDescent="0.3">
      <c r="A623" s="188"/>
      <c r="B623" s="167"/>
      <c r="C623" s="189"/>
      <c r="D623" s="167"/>
      <c r="E623" s="167"/>
      <c r="F623" s="14"/>
      <c r="G623" s="301"/>
      <c r="H623" s="302"/>
    </row>
    <row r="624" spans="1:8" x14ac:dyDescent="0.3">
      <c r="A624" s="188"/>
      <c r="B624" s="167"/>
      <c r="C624" s="189"/>
      <c r="D624" s="167"/>
      <c r="E624" s="167"/>
      <c r="F624" s="14"/>
      <c r="G624" s="301"/>
      <c r="H624" s="302"/>
    </row>
    <row r="625" spans="1:8" x14ac:dyDescent="0.3">
      <c r="A625" s="188"/>
      <c r="B625" s="167"/>
      <c r="C625" s="189"/>
      <c r="D625" s="167"/>
      <c r="E625" s="167"/>
      <c r="F625" s="14"/>
      <c r="G625" s="301"/>
      <c r="H625" s="302"/>
    </row>
    <row r="626" spans="1:8" x14ac:dyDescent="0.3">
      <c r="A626" s="188"/>
      <c r="B626" s="167"/>
      <c r="C626" s="189"/>
      <c r="D626" s="167"/>
      <c r="E626" s="167"/>
      <c r="F626" s="14"/>
      <c r="G626" s="301"/>
      <c r="H626" s="302"/>
    </row>
    <row r="627" spans="1:8" x14ac:dyDescent="0.3">
      <c r="A627" s="188"/>
      <c r="B627" s="167"/>
      <c r="C627" s="189"/>
      <c r="D627" s="167"/>
      <c r="E627" s="167"/>
      <c r="F627" s="14"/>
      <c r="G627" s="301"/>
      <c r="H627" s="302"/>
    </row>
    <row r="628" spans="1:8" x14ac:dyDescent="0.3">
      <c r="A628" s="188"/>
      <c r="B628" s="167"/>
      <c r="C628" s="189"/>
      <c r="D628" s="167"/>
      <c r="E628" s="167"/>
      <c r="F628" s="14"/>
      <c r="G628" s="301"/>
      <c r="H628" s="302"/>
    </row>
    <row r="629" spans="1:8" x14ac:dyDescent="0.3">
      <c r="A629" s="188"/>
      <c r="B629" s="167"/>
      <c r="C629" s="189"/>
      <c r="D629" s="167"/>
      <c r="E629" s="167"/>
      <c r="F629" s="14"/>
      <c r="G629" s="301"/>
      <c r="H629" s="302"/>
    </row>
    <row r="630" spans="1:8" x14ac:dyDescent="0.3">
      <c r="A630" s="188"/>
      <c r="B630" s="167"/>
      <c r="C630" s="189"/>
      <c r="D630" s="167"/>
      <c r="E630" s="167"/>
      <c r="F630" s="14"/>
      <c r="G630" s="301"/>
      <c r="H630" s="302"/>
    </row>
    <row r="631" spans="1:8" x14ac:dyDescent="0.3">
      <c r="A631" s="188"/>
      <c r="B631" s="167"/>
      <c r="C631" s="189"/>
      <c r="D631" s="167"/>
      <c r="E631" s="167"/>
      <c r="F631" s="14"/>
      <c r="G631" s="301"/>
      <c r="H631" s="302"/>
    </row>
    <row r="632" spans="1:8" x14ac:dyDescent="0.3">
      <c r="A632" s="188"/>
      <c r="B632" s="167"/>
      <c r="C632" s="189"/>
      <c r="D632" s="167"/>
      <c r="E632" s="167"/>
      <c r="F632" s="14"/>
      <c r="G632" s="301"/>
      <c r="H632" s="302"/>
    </row>
    <row r="633" spans="1:8" x14ac:dyDescent="0.3">
      <c r="A633" s="188"/>
      <c r="B633" s="167"/>
      <c r="C633" s="189"/>
      <c r="D633" s="167"/>
      <c r="E633" s="167"/>
      <c r="F633" s="14"/>
      <c r="G633" s="301"/>
      <c r="H633" s="302"/>
    </row>
    <row r="634" spans="1:8" x14ac:dyDescent="0.3">
      <c r="A634" s="188"/>
      <c r="B634" s="167"/>
      <c r="C634" s="189"/>
      <c r="D634" s="167"/>
      <c r="E634" s="167"/>
      <c r="F634" s="14"/>
      <c r="G634" s="301"/>
      <c r="H634" s="302"/>
    </row>
    <row r="635" spans="1:8" x14ac:dyDescent="0.3">
      <c r="A635" s="188"/>
      <c r="B635" s="167"/>
      <c r="C635" s="189"/>
      <c r="D635" s="167"/>
      <c r="E635" s="167"/>
      <c r="F635" s="14"/>
      <c r="G635" s="301"/>
      <c r="H635" s="302"/>
    </row>
    <row r="636" spans="1:8" x14ac:dyDescent="0.3">
      <c r="A636" s="188"/>
      <c r="B636" s="167"/>
      <c r="C636" s="189"/>
      <c r="D636" s="167"/>
      <c r="E636" s="167"/>
      <c r="F636" s="14"/>
      <c r="G636" s="301"/>
      <c r="H636" s="302"/>
    </row>
    <row r="637" spans="1:8" x14ac:dyDescent="0.3">
      <c r="A637" s="188"/>
      <c r="B637" s="167"/>
      <c r="C637" s="189"/>
      <c r="D637" s="167"/>
      <c r="E637" s="167"/>
      <c r="F637" s="14"/>
      <c r="G637" s="301"/>
      <c r="H637" s="302"/>
    </row>
    <row r="638" spans="1:8" x14ac:dyDescent="0.3">
      <c r="A638" s="188"/>
      <c r="B638" s="167"/>
      <c r="C638" s="189"/>
      <c r="D638" s="167"/>
      <c r="E638" s="167"/>
      <c r="F638" s="14"/>
      <c r="G638" s="301"/>
      <c r="H638" s="302"/>
    </row>
    <row r="639" spans="1:8" x14ac:dyDescent="0.3">
      <c r="A639" s="188"/>
      <c r="B639" s="167"/>
      <c r="C639" s="189"/>
      <c r="D639" s="167"/>
      <c r="E639" s="167"/>
      <c r="F639" s="14"/>
      <c r="G639" s="301"/>
      <c r="H639" s="302"/>
    </row>
    <row r="640" spans="1:8" x14ac:dyDescent="0.3">
      <c r="A640" s="188"/>
      <c r="B640" s="167"/>
      <c r="C640" s="189"/>
      <c r="D640" s="167"/>
      <c r="E640" s="167"/>
      <c r="F640" s="14"/>
      <c r="G640" s="301"/>
      <c r="H640" s="302"/>
    </row>
    <row r="641" spans="1:8" x14ac:dyDescent="0.3">
      <c r="A641" s="188"/>
      <c r="B641" s="167"/>
      <c r="C641" s="189"/>
      <c r="D641" s="167"/>
      <c r="E641" s="167"/>
      <c r="F641" s="14"/>
      <c r="G641" s="301"/>
      <c r="H641" s="302"/>
    </row>
    <row r="642" spans="1:8" x14ac:dyDescent="0.3">
      <c r="A642" s="188"/>
      <c r="B642" s="167"/>
      <c r="C642" s="189"/>
      <c r="D642" s="167"/>
      <c r="E642" s="167"/>
      <c r="F642" s="14"/>
      <c r="G642" s="301"/>
      <c r="H642" s="302"/>
    </row>
    <row r="643" spans="1:8" x14ac:dyDescent="0.3">
      <c r="A643" s="188"/>
      <c r="B643" s="167"/>
      <c r="C643" s="189"/>
      <c r="D643" s="167"/>
      <c r="E643" s="167"/>
      <c r="F643" s="14"/>
      <c r="G643" s="301"/>
      <c r="H643" s="302"/>
    </row>
    <row r="644" spans="1:8" x14ac:dyDescent="0.3">
      <c r="A644" s="188"/>
      <c r="B644" s="167"/>
      <c r="C644" s="189"/>
      <c r="D644" s="167"/>
      <c r="E644" s="167"/>
      <c r="F644" s="14"/>
      <c r="G644" s="301"/>
      <c r="H644" s="302"/>
    </row>
    <row r="645" spans="1:8" x14ac:dyDescent="0.3">
      <c r="A645" s="188"/>
      <c r="B645" s="167"/>
      <c r="C645" s="189"/>
      <c r="D645" s="167"/>
      <c r="E645" s="167"/>
      <c r="F645" s="14"/>
      <c r="G645" s="301"/>
      <c r="H645" s="302"/>
    </row>
    <row r="646" spans="1:8" x14ac:dyDescent="0.3">
      <c r="A646" s="188"/>
      <c r="B646" s="167"/>
      <c r="C646" s="189"/>
      <c r="D646" s="167"/>
      <c r="E646" s="167"/>
      <c r="F646" s="14"/>
      <c r="G646" s="301"/>
      <c r="H646" s="302"/>
    </row>
    <row r="647" spans="1:8" x14ac:dyDescent="0.3">
      <c r="A647" s="188"/>
      <c r="B647" s="167"/>
      <c r="C647" s="189"/>
      <c r="D647" s="167"/>
      <c r="E647" s="167"/>
      <c r="F647" s="14"/>
      <c r="G647" s="301"/>
      <c r="H647" s="302"/>
    </row>
    <row r="648" spans="1:8" x14ac:dyDescent="0.3">
      <c r="A648" s="188"/>
      <c r="B648" s="167"/>
      <c r="C648" s="189"/>
      <c r="D648" s="167"/>
      <c r="E648" s="167"/>
      <c r="F648" s="14"/>
      <c r="G648" s="301"/>
      <c r="H648" s="302"/>
    </row>
    <row r="649" spans="1:8" x14ac:dyDescent="0.3">
      <c r="A649" s="188"/>
      <c r="B649" s="167"/>
      <c r="C649" s="189"/>
      <c r="D649" s="167"/>
      <c r="E649" s="167"/>
      <c r="F649" s="14"/>
      <c r="G649" s="301"/>
      <c r="H649" s="302"/>
    </row>
    <row r="650" spans="1:8" x14ac:dyDescent="0.3">
      <c r="A650" s="188"/>
      <c r="B650" s="167"/>
      <c r="C650" s="189"/>
      <c r="D650" s="167"/>
      <c r="E650" s="167"/>
      <c r="F650" s="14"/>
      <c r="G650" s="301"/>
      <c r="H650" s="302"/>
    </row>
    <row r="651" spans="1:8" ht="30" customHeight="1" thickBot="1" x14ac:dyDescent="0.35">
      <c r="A651" s="192"/>
      <c r="B651" s="12"/>
      <c r="C651" s="11" t="s">
        <v>928</v>
      </c>
      <c r="D651" s="12"/>
      <c r="E651" s="12"/>
      <c r="F651" s="13"/>
      <c r="G651" s="303"/>
      <c r="H651" s="304">
        <f>SUM(H599:H620)</f>
        <v>0</v>
      </c>
    </row>
    <row r="652" spans="1:8" ht="15" thickTop="1" x14ac:dyDescent="0.3"/>
    <row r="668" ht="21.75" customHeight="1" x14ac:dyDescent="0.3"/>
    <row r="714" spans="1:6" s="3" customFormat="1" x14ac:dyDescent="0.3">
      <c r="A714" s="182"/>
      <c r="B714"/>
      <c r="C714" s="4"/>
      <c r="D714"/>
      <c r="E714"/>
      <c r="F714" s="2"/>
    </row>
    <row r="716" spans="1:6" s="3" customFormat="1" x14ac:dyDescent="0.3">
      <c r="A716" s="182"/>
      <c r="B716"/>
      <c r="C716" s="4"/>
      <c r="D716"/>
      <c r="E716"/>
      <c r="F716" s="2"/>
    </row>
    <row r="718" spans="1:6" s="3" customFormat="1" x14ac:dyDescent="0.3">
      <c r="A718" s="182"/>
      <c r="B718"/>
      <c r="C718" s="4"/>
      <c r="D718"/>
      <c r="E718"/>
      <c r="F718" s="2"/>
    </row>
    <row r="720" spans="1:6" s="3" customFormat="1" x14ac:dyDescent="0.3">
      <c r="A720" s="182"/>
      <c r="B720"/>
      <c r="C720" s="4"/>
      <c r="D720"/>
      <c r="E720"/>
      <c r="F720" s="2"/>
    </row>
    <row r="722" spans="1:6" s="3" customFormat="1" x14ac:dyDescent="0.3">
      <c r="A722" s="182"/>
      <c r="B722"/>
      <c r="C722" s="4"/>
      <c r="D722"/>
      <c r="E722"/>
      <c r="F722" s="2"/>
    </row>
    <row r="724" spans="1:6" s="3" customFormat="1" x14ac:dyDescent="0.3">
      <c r="A724" s="182"/>
      <c r="B724"/>
      <c r="C724" s="4"/>
      <c r="D724"/>
      <c r="E724"/>
      <c r="F724" s="2"/>
    </row>
    <row r="726" spans="1:6" s="3" customFormat="1" x14ac:dyDescent="0.3">
      <c r="A726" s="182"/>
      <c r="B726"/>
      <c r="C726" s="4"/>
      <c r="D726"/>
      <c r="E726"/>
      <c r="F726" s="2"/>
    </row>
    <row r="728" spans="1:6" s="3" customFormat="1" x14ac:dyDescent="0.3">
      <c r="A728" s="182"/>
      <c r="B728"/>
      <c r="C728" s="4"/>
      <c r="D728"/>
      <c r="E728"/>
      <c r="F728" s="2"/>
    </row>
    <row r="730" spans="1:6" s="3" customFormat="1" x14ac:dyDescent="0.3">
      <c r="A730" s="182"/>
      <c r="B730"/>
      <c r="C730" s="4"/>
      <c r="D730"/>
      <c r="E730"/>
      <c r="F730" s="2"/>
    </row>
    <row r="732" spans="1:6" s="3" customFormat="1" x14ac:dyDescent="0.3">
      <c r="A732" s="182"/>
      <c r="B732"/>
      <c r="C732" s="4"/>
      <c r="D732"/>
      <c r="E732"/>
      <c r="F732" s="2"/>
    </row>
    <row r="734" spans="1:6" s="3" customFormat="1" x14ac:dyDescent="0.3">
      <c r="A734" s="182"/>
      <c r="B734"/>
      <c r="C734" s="4"/>
      <c r="D734"/>
      <c r="E734"/>
      <c r="F734" s="2"/>
    </row>
    <row r="736" spans="1:6" s="3" customFormat="1" x14ac:dyDescent="0.3">
      <c r="A736" s="182"/>
      <c r="B736"/>
      <c r="C736" s="4"/>
      <c r="D736"/>
      <c r="E736"/>
      <c r="F736" s="2"/>
    </row>
    <row r="738" spans="1:6" s="3" customFormat="1" x14ac:dyDescent="0.3">
      <c r="A738" s="182"/>
      <c r="B738"/>
      <c r="C738" s="4"/>
      <c r="D738"/>
      <c r="E738"/>
      <c r="F738" s="2"/>
    </row>
    <row r="740" spans="1:6" s="3" customFormat="1" x14ac:dyDescent="0.3">
      <c r="A740" s="182"/>
      <c r="B740"/>
      <c r="C740" s="4"/>
      <c r="D740"/>
      <c r="E740"/>
      <c r="F740" s="2"/>
    </row>
    <row r="742" spans="1:6" s="3" customFormat="1" x14ac:dyDescent="0.3">
      <c r="A742" s="182"/>
      <c r="B742"/>
      <c r="C742" s="4"/>
      <c r="D742"/>
      <c r="E742"/>
      <c r="F742" s="2"/>
    </row>
    <row r="744" spans="1:6" s="3" customFormat="1" x14ac:dyDescent="0.3">
      <c r="A744" s="182"/>
      <c r="B744"/>
      <c r="C744" s="4"/>
      <c r="D744"/>
      <c r="E744"/>
      <c r="F744" s="2"/>
    </row>
  </sheetData>
  <sheetProtection algorithmName="SHA-512" hashValue="TJiuxhJs5BfCLyvVzzAb+7eBNPmj7qnDkt3WawaWFe5Wtwlg7Mvmmrionh9ZM9lF+lv43EnS8yOaqK2UyLJ2pw==" saltValue="c3oCmbNvCR3VjVBgM88HAg==" spinCount="100000" sheet="1" objects="1" scenarios="1"/>
  <mergeCells count="1">
    <mergeCell ref="A3:C3"/>
  </mergeCells>
  <printOptions horizontalCentered="1"/>
  <pageMargins left="7.874015748031496E-2" right="7.874015748031496E-2" top="0.19685039370078741" bottom="7.874015748031496E-2" header="0.19685039370078741" footer="0.19685039370078741"/>
  <pageSetup paperSize="9" scale="61" orientation="portrait" horizontalDpi="200" verticalDpi="200" r:id="rId1"/>
  <rowBreaks count="21" manualBreakCount="21">
    <brk id="30" max="16383" man="1"/>
    <brk id="65" max="16383" man="1"/>
    <brk id="91" max="16383" man="1"/>
    <brk id="111" max="7" man="1"/>
    <brk id="129" max="16383" man="1"/>
    <brk id="153" max="16383" man="1"/>
    <brk id="181" max="7" man="1"/>
    <brk id="211" max="7" man="1"/>
    <brk id="241" max="16383" man="1"/>
    <brk id="277" max="7" man="1"/>
    <brk id="307" max="16383" man="1"/>
    <brk id="329" max="16383" man="1"/>
    <brk id="363" max="16383" man="1"/>
    <brk id="408" max="7" man="1"/>
    <brk id="456" max="16383" man="1"/>
    <brk id="502" max="16383" man="1"/>
    <brk id="543" max="16383" man="1"/>
    <brk id="577" max="16383" man="1"/>
    <brk id="597" max="16383" man="1"/>
    <brk id="652" max="16383" man="1"/>
    <brk id="6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559D-805A-413B-8A1E-7C8774D19584}">
  <dimension ref="A1:H1803"/>
  <sheetViews>
    <sheetView view="pageBreakPreview" topLeftCell="A1229" zoomScaleNormal="100" zoomScaleSheetLayoutView="100" workbookViewId="0">
      <selection activeCell="K1392" sqref="K1392"/>
    </sheetView>
  </sheetViews>
  <sheetFormatPr defaultRowHeight="14.4" x14ac:dyDescent="0.3"/>
  <cols>
    <col min="1" max="1" width="6.77734375" style="182" customWidth="1"/>
    <col min="2" max="2" width="1.77734375" customWidth="1"/>
    <col min="3" max="3" width="65.33203125" style="4" customWidth="1"/>
    <col min="4" max="4" width="1.77734375" customWidth="1"/>
    <col min="5" max="5" width="9.109375" customWidth="1"/>
    <col min="6" max="6" width="10.109375" style="2" customWidth="1"/>
    <col min="7" max="7" width="14.88671875" style="311" customWidth="1"/>
    <col min="8" max="8" width="14.77734375" style="311" bestFit="1" customWidth="1"/>
  </cols>
  <sheetData>
    <row r="1" spans="1:8" x14ac:dyDescent="0.3">
      <c r="A1" s="188"/>
      <c r="B1" s="167"/>
      <c r="C1" s="189"/>
      <c r="D1" s="167"/>
      <c r="E1" s="167"/>
      <c r="F1" s="14"/>
      <c r="G1" s="301"/>
      <c r="H1" s="301"/>
    </row>
    <row r="2" spans="1:8" x14ac:dyDescent="0.3">
      <c r="A2" s="188"/>
      <c r="B2" s="167"/>
      <c r="C2" s="189"/>
      <c r="D2" s="167"/>
      <c r="E2" s="167"/>
      <c r="F2" s="14"/>
      <c r="G2" s="301"/>
      <c r="H2" s="301"/>
    </row>
    <row r="3" spans="1:8" x14ac:dyDescent="0.3">
      <c r="A3" s="389" t="s">
        <v>450</v>
      </c>
      <c r="B3" s="390"/>
      <c r="C3" s="390"/>
      <c r="D3" s="167"/>
      <c r="E3" s="167"/>
      <c r="F3" s="14"/>
      <c r="G3" s="301"/>
      <c r="H3" s="301"/>
    </row>
    <row r="4" spans="1:8" x14ac:dyDescent="0.3">
      <c r="A4" s="188"/>
      <c r="B4" s="167"/>
      <c r="C4" s="189"/>
      <c r="D4" s="167"/>
      <c r="E4" s="167"/>
      <c r="F4" s="14"/>
      <c r="G4" s="301"/>
      <c r="H4" s="301"/>
    </row>
    <row r="5" spans="1:8" ht="28.8" x14ac:dyDescent="0.3">
      <c r="A5" s="187" t="s">
        <v>0</v>
      </c>
      <c r="B5" s="176"/>
      <c r="C5" s="176" t="s">
        <v>1150</v>
      </c>
      <c r="D5" s="176"/>
      <c r="E5" s="194" t="s">
        <v>1151</v>
      </c>
      <c r="F5" s="195" t="s">
        <v>1470</v>
      </c>
      <c r="G5" s="307" t="s">
        <v>1153</v>
      </c>
      <c r="H5" s="307" t="s">
        <v>1</v>
      </c>
    </row>
    <row r="6" spans="1:8" x14ac:dyDescent="0.3">
      <c r="A6" s="188"/>
      <c r="B6" s="167"/>
      <c r="C6" s="189"/>
      <c r="D6" s="167"/>
      <c r="E6" s="196"/>
      <c r="F6" s="197"/>
      <c r="G6" s="302"/>
      <c r="H6" s="302"/>
    </row>
    <row r="7" spans="1:8" x14ac:dyDescent="0.3">
      <c r="A7" s="188"/>
      <c r="B7" s="167"/>
      <c r="C7" s="190" t="s">
        <v>286</v>
      </c>
      <c r="D7" s="167"/>
      <c r="E7" s="196"/>
      <c r="F7" s="197"/>
      <c r="G7" s="302"/>
      <c r="H7" s="302"/>
    </row>
    <row r="8" spans="1:8" x14ac:dyDescent="0.3">
      <c r="A8" s="188"/>
      <c r="B8" s="167"/>
      <c r="C8" s="189"/>
      <c r="D8" s="167"/>
      <c r="E8" s="196"/>
      <c r="F8" s="197"/>
      <c r="G8" s="302"/>
      <c r="H8" s="302"/>
    </row>
    <row r="9" spans="1:8" x14ac:dyDescent="0.3">
      <c r="A9" s="188"/>
      <c r="B9" s="167"/>
      <c r="C9" s="190" t="s">
        <v>287</v>
      </c>
      <c r="D9" s="167"/>
      <c r="E9" s="196"/>
      <c r="F9" s="197"/>
      <c r="G9" s="302"/>
      <c r="H9" s="302"/>
    </row>
    <row r="10" spans="1:8" x14ac:dyDescent="0.3">
      <c r="A10" s="188"/>
      <c r="B10" s="167"/>
      <c r="C10" s="189"/>
      <c r="D10" s="167"/>
      <c r="E10" s="196"/>
      <c r="F10" s="197"/>
      <c r="G10" s="302"/>
      <c r="H10" s="302"/>
    </row>
    <row r="11" spans="1:8" ht="28.8" x14ac:dyDescent="0.3">
      <c r="A11" s="188"/>
      <c r="B11" s="167"/>
      <c r="C11" s="189" t="s">
        <v>1469</v>
      </c>
      <c r="D11" s="167"/>
      <c r="E11" s="196"/>
      <c r="F11" s="197"/>
      <c r="G11" s="302"/>
      <c r="H11" s="302"/>
    </row>
    <row r="12" spans="1:8" x14ac:dyDescent="0.3">
      <c r="A12" s="188"/>
      <c r="B12" s="167"/>
      <c r="C12" s="189"/>
      <c r="D12" s="167"/>
      <c r="E12" s="196"/>
      <c r="F12" s="197"/>
      <c r="G12" s="302"/>
      <c r="H12" s="302"/>
    </row>
    <row r="13" spans="1:8" x14ac:dyDescent="0.3">
      <c r="A13" s="188"/>
      <c r="B13" s="167"/>
      <c r="C13" s="190" t="s">
        <v>288</v>
      </c>
      <c r="D13" s="167"/>
      <c r="E13" s="196"/>
      <c r="F13" s="197"/>
      <c r="G13" s="302"/>
      <c r="H13" s="302"/>
    </row>
    <row r="14" spans="1:8" x14ac:dyDescent="0.3">
      <c r="A14" s="188"/>
      <c r="B14" s="167"/>
      <c r="C14" s="189"/>
      <c r="D14" s="167"/>
      <c r="E14" s="196"/>
      <c r="F14" s="197"/>
      <c r="G14" s="302"/>
      <c r="H14" s="302"/>
    </row>
    <row r="15" spans="1:8" ht="86.4" x14ac:dyDescent="0.3">
      <c r="A15" s="188"/>
      <c r="B15" s="167"/>
      <c r="C15" s="189" t="s">
        <v>289</v>
      </c>
      <c r="D15" s="167"/>
      <c r="E15" s="196"/>
      <c r="F15" s="197"/>
      <c r="G15" s="302"/>
      <c r="H15" s="302"/>
    </row>
    <row r="16" spans="1:8" x14ac:dyDescent="0.3">
      <c r="A16" s="188"/>
      <c r="B16" s="167"/>
      <c r="C16" s="189"/>
      <c r="D16" s="167"/>
      <c r="E16" s="196"/>
      <c r="F16" s="197"/>
      <c r="G16" s="302"/>
      <c r="H16" s="302"/>
    </row>
    <row r="17" spans="1:8" ht="100.8" x14ac:dyDescent="0.3">
      <c r="A17" s="188"/>
      <c r="B17" s="167"/>
      <c r="C17" s="189" t="s">
        <v>290</v>
      </c>
      <c r="D17" s="167"/>
      <c r="E17" s="196"/>
      <c r="F17" s="197"/>
      <c r="G17" s="302"/>
      <c r="H17" s="302"/>
    </row>
    <row r="18" spans="1:8" x14ac:dyDescent="0.3">
      <c r="A18" s="188"/>
      <c r="B18" s="167"/>
      <c r="C18" s="189"/>
      <c r="D18" s="167"/>
      <c r="E18" s="196"/>
      <c r="F18" s="197"/>
      <c r="G18" s="302"/>
      <c r="H18" s="302"/>
    </row>
    <row r="19" spans="1:8" ht="100.8" x14ac:dyDescent="0.3">
      <c r="A19" s="188"/>
      <c r="B19" s="167"/>
      <c r="C19" s="189" t="s">
        <v>291</v>
      </c>
      <c r="D19" s="167"/>
      <c r="E19" s="196"/>
      <c r="F19" s="197"/>
      <c r="G19" s="302"/>
      <c r="H19" s="302"/>
    </row>
    <row r="20" spans="1:8" x14ac:dyDescent="0.3">
      <c r="A20" s="188"/>
      <c r="B20" s="167"/>
      <c r="C20" s="189"/>
      <c r="D20" s="167"/>
      <c r="E20" s="196"/>
      <c r="F20" s="197"/>
      <c r="G20" s="302"/>
      <c r="H20" s="302"/>
    </row>
    <row r="21" spans="1:8" ht="28.8" x14ac:dyDescent="0.3">
      <c r="A21" s="188"/>
      <c r="B21" s="167"/>
      <c r="C21" s="189" t="s">
        <v>292</v>
      </c>
      <c r="D21" s="167"/>
      <c r="E21" s="196"/>
      <c r="F21" s="197"/>
      <c r="G21" s="302"/>
      <c r="H21" s="302"/>
    </row>
    <row r="22" spans="1:8" x14ac:dyDescent="0.3">
      <c r="A22" s="188"/>
      <c r="B22" s="167"/>
      <c r="C22" s="189"/>
      <c r="D22" s="167"/>
      <c r="E22" s="196"/>
      <c r="F22" s="197"/>
      <c r="G22" s="302"/>
      <c r="H22" s="302"/>
    </row>
    <row r="23" spans="1:8" ht="100.8" x14ac:dyDescent="0.3">
      <c r="A23" s="188"/>
      <c r="B23" s="167"/>
      <c r="C23" s="189" t="s">
        <v>293</v>
      </c>
      <c r="D23" s="167"/>
      <c r="E23" s="196"/>
      <c r="F23" s="197"/>
      <c r="G23" s="302"/>
      <c r="H23" s="302"/>
    </row>
    <row r="24" spans="1:8" x14ac:dyDescent="0.3">
      <c r="A24" s="188"/>
      <c r="B24" s="167"/>
      <c r="C24" s="189"/>
      <c r="D24" s="167"/>
      <c r="E24" s="196"/>
      <c r="F24" s="197"/>
      <c r="G24" s="302"/>
      <c r="H24" s="302"/>
    </row>
    <row r="25" spans="1:8" ht="86.4" x14ac:dyDescent="0.3">
      <c r="A25" s="188"/>
      <c r="B25" s="167"/>
      <c r="C25" s="189" t="s">
        <v>294</v>
      </c>
      <c r="D25" s="167"/>
      <c r="E25" s="196"/>
      <c r="F25" s="197"/>
      <c r="G25" s="302"/>
      <c r="H25" s="302"/>
    </row>
    <row r="26" spans="1:8" x14ac:dyDescent="0.3">
      <c r="A26" s="188"/>
      <c r="B26" s="167"/>
      <c r="C26" s="189"/>
      <c r="D26" s="167"/>
      <c r="E26" s="196"/>
      <c r="F26" s="197"/>
      <c r="G26" s="302"/>
      <c r="H26" s="302"/>
    </row>
    <row r="27" spans="1:8" ht="86.4" x14ac:dyDescent="0.3">
      <c r="A27" s="188"/>
      <c r="B27" s="167"/>
      <c r="C27" s="189" t="s">
        <v>295</v>
      </c>
      <c r="D27" s="167"/>
      <c r="E27" s="196"/>
      <c r="F27" s="197"/>
      <c r="G27" s="302"/>
      <c r="H27" s="302"/>
    </row>
    <row r="28" spans="1:8" x14ac:dyDescent="0.3">
      <c r="A28" s="188"/>
      <c r="B28" s="167"/>
      <c r="C28" s="189"/>
      <c r="D28" s="167"/>
      <c r="E28" s="196"/>
      <c r="F28" s="197"/>
      <c r="G28" s="302"/>
      <c r="H28" s="302"/>
    </row>
    <row r="29" spans="1:8" x14ac:dyDescent="0.3">
      <c r="A29" s="188"/>
      <c r="B29" s="167"/>
      <c r="C29" s="189"/>
      <c r="D29" s="167"/>
      <c r="E29" s="196"/>
      <c r="F29" s="197"/>
      <c r="G29" s="302"/>
      <c r="H29" s="302"/>
    </row>
    <row r="30" spans="1:8" ht="15" thickBot="1" x14ac:dyDescent="0.35">
      <c r="A30" s="183"/>
      <c r="B30" s="8"/>
      <c r="C30" s="9"/>
      <c r="D30" s="8"/>
      <c r="E30" s="198"/>
      <c r="F30" s="199"/>
      <c r="G30" s="306"/>
      <c r="H30" s="306"/>
    </row>
    <row r="31" spans="1:8" ht="15" thickTop="1" x14ac:dyDescent="0.3">
      <c r="A31" s="188"/>
      <c r="B31" s="167"/>
      <c r="C31" s="189"/>
      <c r="D31" s="167"/>
      <c r="E31" s="196"/>
      <c r="F31" s="197"/>
      <c r="G31" s="302"/>
      <c r="H31" s="302"/>
    </row>
    <row r="32" spans="1:8" ht="57.6" x14ac:dyDescent="0.3">
      <c r="A32" s="188"/>
      <c r="B32" s="167"/>
      <c r="C32" s="189" t="s">
        <v>296</v>
      </c>
      <c r="D32" s="167"/>
      <c r="E32" s="196"/>
      <c r="F32" s="197"/>
      <c r="G32" s="302"/>
      <c r="H32" s="302"/>
    </row>
    <row r="33" spans="1:8" x14ac:dyDescent="0.3">
      <c r="A33" s="188"/>
      <c r="B33" s="167"/>
      <c r="C33" s="189"/>
      <c r="D33" s="167"/>
      <c r="E33" s="196"/>
      <c r="F33" s="197"/>
      <c r="G33" s="302"/>
      <c r="H33" s="302"/>
    </row>
    <row r="34" spans="1:8" x14ac:dyDescent="0.3">
      <c r="A34" s="188"/>
      <c r="B34" s="167"/>
      <c r="C34" s="189" t="s">
        <v>297</v>
      </c>
      <c r="D34" s="167"/>
      <c r="E34" s="196"/>
      <c r="F34" s="197"/>
      <c r="G34" s="302"/>
      <c r="H34" s="302"/>
    </row>
    <row r="35" spans="1:8" x14ac:dyDescent="0.3">
      <c r="A35" s="188"/>
      <c r="B35" s="167"/>
      <c r="C35" s="189"/>
      <c r="D35" s="167"/>
      <c r="E35" s="196"/>
      <c r="F35" s="197"/>
      <c r="G35" s="302"/>
      <c r="H35" s="302"/>
    </row>
    <row r="36" spans="1:8" ht="86.4" x14ac:dyDescent="0.3">
      <c r="A36" s="188"/>
      <c r="B36" s="167"/>
      <c r="C36" s="189" t="s">
        <v>298</v>
      </c>
      <c r="D36" s="167"/>
      <c r="E36" s="196"/>
      <c r="F36" s="197"/>
      <c r="G36" s="302"/>
      <c r="H36" s="302"/>
    </row>
    <row r="37" spans="1:8" x14ac:dyDescent="0.3">
      <c r="A37" s="188"/>
      <c r="B37" s="167"/>
      <c r="C37" s="189"/>
      <c r="D37" s="167"/>
      <c r="E37" s="196"/>
      <c r="F37" s="197"/>
      <c r="G37" s="302"/>
      <c r="H37" s="302"/>
    </row>
    <row r="38" spans="1:8" ht="57.6" x14ac:dyDescent="0.3">
      <c r="A38" s="188"/>
      <c r="B38" s="167"/>
      <c r="C38" s="189" t="s">
        <v>299</v>
      </c>
      <c r="D38" s="167"/>
      <c r="E38" s="196"/>
      <c r="F38" s="197"/>
      <c r="G38" s="302"/>
      <c r="H38" s="302"/>
    </row>
    <row r="39" spans="1:8" x14ac:dyDescent="0.3">
      <c r="A39" s="188"/>
      <c r="B39" s="167"/>
      <c r="C39" s="189"/>
      <c r="D39" s="167"/>
      <c r="E39" s="196"/>
      <c r="F39" s="197"/>
      <c r="G39" s="302"/>
      <c r="H39" s="302"/>
    </row>
    <row r="40" spans="1:8" ht="144" x14ac:dyDescent="0.3">
      <c r="A40" s="188"/>
      <c r="B40" s="167"/>
      <c r="C40" s="189" t="s">
        <v>300</v>
      </c>
      <c r="D40" s="167"/>
      <c r="E40" s="196"/>
      <c r="F40" s="197"/>
      <c r="G40" s="302"/>
      <c r="H40" s="302"/>
    </row>
    <row r="41" spans="1:8" x14ac:dyDescent="0.3">
      <c r="A41" s="188"/>
      <c r="B41" s="167"/>
      <c r="C41" s="189"/>
      <c r="D41" s="167"/>
      <c r="E41" s="196"/>
      <c r="F41" s="197"/>
      <c r="G41" s="302"/>
      <c r="H41" s="302"/>
    </row>
    <row r="42" spans="1:8" x14ac:dyDescent="0.3">
      <c r="A42" s="188"/>
      <c r="B42" s="167"/>
      <c r="C42" s="190" t="s">
        <v>301</v>
      </c>
      <c r="D42" s="167"/>
      <c r="E42" s="196"/>
      <c r="F42" s="197"/>
      <c r="G42" s="302"/>
      <c r="H42" s="302"/>
    </row>
    <row r="43" spans="1:8" x14ac:dyDescent="0.3">
      <c r="A43" s="188"/>
      <c r="B43" s="167"/>
      <c r="C43" s="189"/>
      <c r="D43" s="167"/>
      <c r="E43" s="196"/>
      <c r="F43" s="197"/>
      <c r="G43" s="302"/>
      <c r="H43" s="302"/>
    </row>
    <row r="44" spans="1:8" ht="43.2" x14ac:dyDescent="0.3">
      <c r="A44" s="188"/>
      <c r="B44" s="167"/>
      <c r="C44" s="189" t="s">
        <v>302</v>
      </c>
      <c r="D44" s="167"/>
      <c r="E44" s="196"/>
      <c r="F44" s="197"/>
      <c r="G44" s="302"/>
      <c r="H44" s="302"/>
    </row>
    <row r="45" spans="1:8" x14ac:dyDescent="0.3">
      <c r="A45" s="188"/>
      <c r="B45" s="167"/>
      <c r="C45" s="189"/>
      <c r="D45" s="167"/>
      <c r="E45" s="196"/>
      <c r="F45" s="197"/>
      <c r="G45" s="302"/>
      <c r="H45" s="302"/>
    </row>
    <row r="46" spans="1:8" x14ac:dyDescent="0.3">
      <c r="A46" s="188"/>
      <c r="B46" s="167"/>
      <c r="C46" s="190" t="s">
        <v>303</v>
      </c>
      <c r="D46" s="167"/>
      <c r="E46" s="196"/>
      <c r="F46" s="197"/>
      <c r="G46" s="302"/>
      <c r="H46" s="302"/>
    </row>
    <row r="47" spans="1:8" x14ac:dyDescent="0.3">
      <c r="A47" s="188"/>
      <c r="B47" s="167"/>
      <c r="C47" s="189"/>
      <c r="D47" s="167"/>
      <c r="E47" s="196"/>
      <c r="F47" s="197"/>
      <c r="G47" s="302"/>
      <c r="H47" s="302"/>
    </row>
    <row r="48" spans="1:8" ht="28.8" x14ac:dyDescent="0.3">
      <c r="A48" s="188"/>
      <c r="B48" s="167"/>
      <c r="C48" s="189" t="s">
        <v>304</v>
      </c>
      <c r="D48" s="167"/>
      <c r="E48" s="196"/>
      <c r="F48" s="197"/>
      <c r="G48" s="302"/>
      <c r="H48" s="302"/>
    </row>
    <row r="49" spans="1:8" x14ac:dyDescent="0.3">
      <c r="A49" s="188"/>
      <c r="B49" s="167"/>
      <c r="C49" s="189"/>
      <c r="D49" s="167"/>
      <c r="E49" s="196"/>
      <c r="F49" s="197"/>
      <c r="G49" s="302"/>
      <c r="H49" s="302"/>
    </row>
    <row r="50" spans="1:8" x14ac:dyDescent="0.3">
      <c r="A50" s="188"/>
      <c r="B50" s="167"/>
      <c r="C50" s="190" t="s">
        <v>305</v>
      </c>
      <c r="D50" s="167"/>
      <c r="E50" s="196"/>
      <c r="F50" s="197"/>
      <c r="G50" s="302"/>
      <c r="H50" s="302"/>
    </row>
    <row r="51" spans="1:8" x14ac:dyDescent="0.3">
      <c r="A51" s="188"/>
      <c r="B51" s="167"/>
      <c r="C51" s="189"/>
      <c r="D51" s="167"/>
      <c r="E51" s="196"/>
      <c r="F51" s="197"/>
      <c r="G51" s="302"/>
      <c r="H51" s="302"/>
    </row>
    <row r="52" spans="1:8" x14ac:dyDescent="0.3">
      <c r="A52" s="188"/>
      <c r="B52" s="167"/>
      <c r="C52" s="208" t="s">
        <v>306</v>
      </c>
      <c r="D52" s="167"/>
      <c r="E52" s="196"/>
      <c r="F52" s="197"/>
      <c r="G52" s="302"/>
      <c r="H52" s="302"/>
    </row>
    <row r="53" spans="1:8" x14ac:dyDescent="0.3">
      <c r="A53" s="188"/>
      <c r="B53" s="167"/>
      <c r="C53" s="189"/>
      <c r="D53" s="167"/>
      <c r="E53" s="196"/>
      <c r="F53" s="197"/>
      <c r="G53" s="302"/>
      <c r="H53" s="302"/>
    </row>
    <row r="54" spans="1:8" ht="72" x14ac:dyDescent="0.3">
      <c r="A54" s="188" t="s">
        <v>13</v>
      </c>
      <c r="B54" s="167"/>
      <c r="C54" s="189" t="s">
        <v>307</v>
      </c>
      <c r="D54" s="167"/>
      <c r="E54" s="196" t="s">
        <v>35</v>
      </c>
      <c r="F54" s="197">
        <v>1</v>
      </c>
      <c r="G54" s="302"/>
      <c r="H54" s="302">
        <f>ROUND($F54*G54,2)</f>
        <v>0</v>
      </c>
    </row>
    <row r="55" spans="1:8" x14ac:dyDescent="0.3">
      <c r="A55" s="188"/>
      <c r="B55" s="167"/>
      <c r="C55" s="189"/>
      <c r="D55" s="167"/>
      <c r="E55" s="196"/>
      <c r="F55" s="197"/>
      <c r="G55" s="302"/>
      <c r="H55" s="302"/>
    </row>
    <row r="56" spans="1:8" ht="28.8" x14ac:dyDescent="0.3">
      <c r="A56" s="188"/>
      <c r="B56" s="167"/>
      <c r="C56" s="208" t="s">
        <v>308</v>
      </c>
      <c r="D56" s="167"/>
      <c r="E56" s="196"/>
      <c r="F56" s="197"/>
      <c r="G56" s="302"/>
      <c r="H56" s="302"/>
    </row>
    <row r="57" spans="1:8" x14ac:dyDescent="0.3">
      <c r="A57" s="188"/>
      <c r="B57" s="167"/>
      <c r="C57" s="189"/>
      <c r="D57" s="167"/>
      <c r="E57" s="196"/>
      <c r="F57" s="197"/>
      <c r="G57" s="302"/>
      <c r="H57" s="302"/>
    </row>
    <row r="58" spans="1:8" ht="43.2" x14ac:dyDescent="0.3">
      <c r="A58" s="188" t="s">
        <v>13</v>
      </c>
      <c r="B58" s="167"/>
      <c r="C58" s="189" t="s">
        <v>309</v>
      </c>
      <c r="D58" s="167"/>
      <c r="E58" s="196" t="s">
        <v>310</v>
      </c>
      <c r="F58" s="197">
        <v>50</v>
      </c>
      <c r="G58" s="302"/>
      <c r="H58" s="302">
        <f>ROUND($F58*G58,2)</f>
        <v>0</v>
      </c>
    </row>
    <row r="59" spans="1:8" x14ac:dyDescent="0.3">
      <c r="A59" s="188"/>
      <c r="B59" s="167"/>
      <c r="C59" s="189"/>
      <c r="D59" s="167"/>
      <c r="E59" s="196"/>
      <c r="F59" s="197"/>
      <c r="G59" s="302"/>
      <c r="H59" s="302"/>
    </row>
    <row r="60" spans="1:8" ht="43.2" x14ac:dyDescent="0.3">
      <c r="A60" s="188" t="s">
        <v>36</v>
      </c>
      <c r="B60" s="167"/>
      <c r="C60" s="189" t="s">
        <v>311</v>
      </c>
      <c r="D60" s="167"/>
      <c r="E60" s="196" t="s">
        <v>312</v>
      </c>
      <c r="F60" s="197">
        <v>1</v>
      </c>
      <c r="G60" s="302"/>
      <c r="H60" s="302">
        <f>ROUND($F60*G60,2)</f>
        <v>0</v>
      </c>
    </row>
    <row r="61" spans="1:8" x14ac:dyDescent="0.3">
      <c r="A61" s="188"/>
      <c r="B61" s="167"/>
      <c r="C61" s="189"/>
      <c r="D61" s="167"/>
      <c r="E61" s="196"/>
      <c r="F61" s="197"/>
      <c r="G61" s="302"/>
      <c r="H61" s="302"/>
    </row>
    <row r="62" spans="1:8" ht="24.9" customHeight="1" thickBot="1" x14ac:dyDescent="0.35">
      <c r="A62" s="183"/>
      <c r="B62" s="8"/>
      <c r="C62" s="11" t="s">
        <v>926</v>
      </c>
      <c r="D62" s="12"/>
      <c r="E62" s="200"/>
      <c r="F62" s="201"/>
      <c r="G62" s="304"/>
      <c r="H62" s="304">
        <f>SUM(H54:H60)</f>
        <v>0</v>
      </c>
    </row>
    <row r="63" spans="1:8" ht="15" thickTop="1" x14ac:dyDescent="0.3">
      <c r="A63" s="188"/>
      <c r="B63" s="167"/>
      <c r="C63" s="208"/>
      <c r="D63" s="209"/>
      <c r="E63" s="202"/>
      <c r="F63" s="203"/>
      <c r="G63" s="308"/>
      <c r="H63" s="308"/>
    </row>
    <row r="64" spans="1:8" x14ac:dyDescent="0.3">
      <c r="A64" s="188"/>
      <c r="B64" s="167"/>
      <c r="C64" s="191" t="s">
        <v>927</v>
      </c>
      <c r="D64" s="209"/>
      <c r="E64" s="202"/>
      <c r="F64" s="203"/>
      <c r="G64" s="308"/>
      <c r="H64" s="308">
        <f>H62</f>
        <v>0</v>
      </c>
    </row>
    <row r="65" spans="1:8" x14ac:dyDescent="0.3">
      <c r="A65" s="188"/>
      <c r="B65" s="167"/>
      <c r="C65" s="189"/>
      <c r="D65" s="167"/>
      <c r="E65" s="196"/>
      <c r="F65" s="197"/>
      <c r="G65" s="302"/>
      <c r="H65" s="302"/>
    </row>
    <row r="66" spans="1:8" ht="28.8" x14ac:dyDescent="0.3">
      <c r="A66" s="188"/>
      <c r="B66" s="167"/>
      <c r="C66" s="190" t="s">
        <v>313</v>
      </c>
      <c r="D66" s="167"/>
      <c r="E66" s="196"/>
      <c r="F66" s="197"/>
      <c r="G66" s="302"/>
      <c r="H66" s="302"/>
    </row>
    <row r="67" spans="1:8" x14ac:dyDescent="0.3">
      <c r="A67" s="188"/>
      <c r="B67" s="167"/>
      <c r="C67" s="189"/>
      <c r="D67" s="167"/>
      <c r="E67" s="196"/>
      <c r="F67" s="197"/>
      <c r="G67" s="302"/>
      <c r="H67" s="302"/>
    </row>
    <row r="68" spans="1:8" ht="28.8" x14ac:dyDescent="0.3">
      <c r="A68" s="188"/>
      <c r="B68" s="167"/>
      <c r="C68" s="208" t="s">
        <v>314</v>
      </c>
      <c r="D68" s="167"/>
      <c r="E68" s="196"/>
      <c r="F68" s="197"/>
      <c r="G68" s="302"/>
      <c r="H68" s="302"/>
    </row>
    <row r="69" spans="1:8" x14ac:dyDescent="0.3">
      <c r="A69" s="188"/>
      <c r="B69" s="167"/>
      <c r="C69" s="189"/>
      <c r="D69" s="167"/>
      <c r="E69" s="196"/>
      <c r="F69" s="197"/>
      <c r="G69" s="302"/>
      <c r="H69" s="302"/>
    </row>
    <row r="70" spans="1:8" x14ac:dyDescent="0.3">
      <c r="A70" s="188" t="s">
        <v>40</v>
      </c>
      <c r="B70" s="167"/>
      <c r="C70" s="189" t="s">
        <v>315</v>
      </c>
      <c r="D70" s="167"/>
      <c r="E70" s="196" t="s">
        <v>316</v>
      </c>
      <c r="F70" s="197">
        <v>21</v>
      </c>
      <c r="G70" s="302"/>
      <c r="H70" s="302">
        <f>ROUND($F74*G70,2)</f>
        <v>0</v>
      </c>
    </row>
    <row r="71" spans="1:8" x14ac:dyDescent="0.3">
      <c r="A71" s="188"/>
      <c r="B71" s="167"/>
      <c r="C71" s="189"/>
      <c r="D71" s="167"/>
      <c r="E71" s="196"/>
      <c r="F71" s="197"/>
      <c r="G71" s="302"/>
      <c r="H71" s="302"/>
    </row>
    <row r="72" spans="1:8" x14ac:dyDescent="0.3">
      <c r="A72" s="188"/>
      <c r="B72" s="167"/>
      <c r="C72" s="210" t="s">
        <v>317</v>
      </c>
      <c r="D72" s="167"/>
      <c r="E72" s="196"/>
      <c r="F72" s="197"/>
      <c r="G72" s="302"/>
      <c r="H72" s="302"/>
    </row>
    <row r="73" spans="1:8" x14ac:dyDescent="0.3">
      <c r="A73" s="188"/>
      <c r="B73" s="167"/>
      <c r="C73" s="189"/>
      <c r="D73" s="167"/>
      <c r="E73" s="196"/>
      <c r="F73" s="197"/>
      <c r="G73" s="302"/>
      <c r="H73" s="302"/>
    </row>
    <row r="74" spans="1:8" x14ac:dyDescent="0.3">
      <c r="A74" s="188" t="s">
        <v>42</v>
      </c>
      <c r="B74" s="167"/>
      <c r="C74" s="189" t="s">
        <v>318</v>
      </c>
      <c r="D74" s="167"/>
      <c r="E74" s="196" t="s">
        <v>316</v>
      </c>
      <c r="F74" s="197">
        <v>47</v>
      </c>
      <c r="G74" s="302"/>
      <c r="H74" s="302">
        <f>ROUND($F78*G74,2)</f>
        <v>0</v>
      </c>
    </row>
    <row r="75" spans="1:8" x14ac:dyDescent="0.3">
      <c r="A75" s="188"/>
      <c r="B75" s="167"/>
      <c r="C75" s="189"/>
      <c r="D75" s="167"/>
      <c r="E75" s="196"/>
      <c r="F75" s="197"/>
      <c r="G75" s="302"/>
      <c r="H75" s="302"/>
    </row>
    <row r="76" spans="1:8" x14ac:dyDescent="0.3">
      <c r="A76" s="188" t="s">
        <v>44</v>
      </c>
      <c r="B76" s="167"/>
      <c r="C76" s="189" t="s">
        <v>319</v>
      </c>
      <c r="D76" s="167"/>
      <c r="E76" s="196" t="s">
        <v>316</v>
      </c>
      <c r="F76" s="197">
        <v>102</v>
      </c>
      <c r="G76" s="302"/>
      <c r="H76" s="302">
        <f>ROUND($F80*G76,2)</f>
        <v>0</v>
      </c>
    </row>
    <row r="77" spans="1:8" x14ac:dyDescent="0.3">
      <c r="A77" s="188"/>
      <c r="B77" s="167"/>
      <c r="C77" s="189"/>
      <c r="D77" s="167"/>
      <c r="E77" s="196"/>
      <c r="F77" s="197"/>
      <c r="G77" s="302"/>
      <c r="H77" s="302"/>
    </row>
    <row r="78" spans="1:8" x14ac:dyDescent="0.3">
      <c r="A78" s="188"/>
      <c r="B78" s="167"/>
      <c r="C78" s="190" t="s">
        <v>320</v>
      </c>
      <c r="D78" s="167"/>
      <c r="E78" s="196"/>
      <c r="F78" s="197"/>
      <c r="G78" s="302"/>
      <c r="H78" s="302"/>
    </row>
    <row r="79" spans="1:8" x14ac:dyDescent="0.3">
      <c r="A79" s="188"/>
      <c r="B79" s="167"/>
      <c r="C79" s="189"/>
      <c r="D79" s="167"/>
      <c r="E79" s="196"/>
      <c r="F79" s="197"/>
      <c r="G79" s="302"/>
      <c r="H79" s="302"/>
    </row>
    <row r="80" spans="1:8" x14ac:dyDescent="0.3">
      <c r="A80" s="188"/>
      <c r="B80" s="167"/>
      <c r="C80" s="210" t="s">
        <v>321</v>
      </c>
      <c r="D80" s="167"/>
      <c r="E80" s="196"/>
      <c r="F80" s="197"/>
      <c r="G80" s="302"/>
      <c r="H80" s="302"/>
    </row>
    <row r="81" spans="1:8" x14ac:dyDescent="0.3">
      <c r="A81" s="188"/>
      <c r="B81" s="167"/>
      <c r="C81" s="189"/>
      <c r="D81" s="167"/>
      <c r="E81" s="196"/>
      <c r="F81" s="197"/>
      <c r="G81" s="302"/>
      <c r="H81" s="302"/>
    </row>
    <row r="82" spans="1:8" ht="28.8" x14ac:dyDescent="0.3">
      <c r="A82" s="188" t="s">
        <v>46</v>
      </c>
      <c r="B82" s="167"/>
      <c r="C82" s="189" t="s">
        <v>322</v>
      </c>
      <c r="D82" s="167"/>
      <c r="E82" s="196" t="s">
        <v>310</v>
      </c>
      <c r="F82" s="197">
        <v>125</v>
      </c>
      <c r="G82" s="302"/>
      <c r="H82" s="302">
        <f>ROUND($F86*G82,2)</f>
        <v>0</v>
      </c>
    </row>
    <row r="83" spans="1:8" x14ac:dyDescent="0.3">
      <c r="A83" s="188"/>
      <c r="B83" s="167"/>
      <c r="C83" s="189"/>
      <c r="D83" s="167"/>
      <c r="E83" s="196"/>
      <c r="F83" s="197"/>
      <c r="G83" s="302"/>
      <c r="H83" s="302"/>
    </row>
    <row r="84" spans="1:8" x14ac:dyDescent="0.3">
      <c r="A84" s="188"/>
      <c r="B84" s="167"/>
      <c r="C84" s="208" t="s">
        <v>323</v>
      </c>
      <c r="D84" s="167"/>
      <c r="E84" s="196"/>
      <c r="F84" s="197"/>
      <c r="G84" s="302"/>
      <c r="H84" s="302"/>
    </row>
    <row r="85" spans="1:8" x14ac:dyDescent="0.3">
      <c r="A85" s="188"/>
      <c r="B85" s="167"/>
      <c r="C85" s="189"/>
      <c r="D85" s="167"/>
      <c r="E85" s="196"/>
      <c r="F85" s="197"/>
      <c r="G85" s="302"/>
      <c r="H85" s="302"/>
    </row>
    <row r="86" spans="1:8" ht="28.8" x14ac:dyDescent="0.3">
      <c r="A86" s="188" t="s">
        <v>48</v>
      </c>
      <c r="B86" s="167"/>
      <c r="C86" s="189" t="s">
        <v>324</v>
      </c>
      <c r="D86" s="167"/>
      <c r="E86" s="196" t="s">
        <v>316</v>
      </c>
      <c r="F86" s="197">
        <v>163</v>
      </c>
      <c r="G86" s="302"/>
      <c r="H86" s="302">
        <f>ROUND($F90*G86,2)</f>
        <v>0</v>
      </c>
    </row>
    <row r="87" spans="1:8" x14ac:dyDescent="0.3">
      <c r="A87" s="188"/>
      <c r="B87" s="167"/>
      <c r="C87" s="189"/>
      <c r="D87" s="167"/>
      <c r="E87" s="196"/>
      <c r="F87" s="197"/>
      <c r="G87" s="302"/>
      <c r="H87" s="302"/>
    </row>
    <row r="88" spans="1:8" ht="28.8" x14ac:dyDescent="0.3">
      <c r="A88" s="188" t="s">
        <v>172</v>
      </c>
      <c r="B88" s="167"/>
      <c r="C88" s="189" t="s">
        <v>325</v>
      </c>
      <c r="D88" s="167"/>
      <c r="E88" s="196" t="s">
        <v>316</v>
      </c>
      <c r="F88" s="197">
        <v>1619</v>
      </c>
      <c r="G88" s="302"/>
      <c r="H88" s="302">
        <f>ROUND($F92*G88,2)</f>
        <v>0</v>
      </c>
    </row>
    <row r="89" spans="1:8" x14ac:dyDescent="0.3">
      <c r="A89" s="188"/>
      <c r="B89" s="167"/>
      <c r="C89" s="189"/>
      <c r="D89" s="167"/>
      <c r="E89" s="196"/>
      <c r="F89" s="197"/>
      <c r="G89" s="302"/>
      <c r="H89" s="302"/>
    </row>
    <row r="90" spans="1:8" x14ac:dyDescent="0.3">
      <c r="A90" s="188"/>
      <c r="B90" s="167"/>
      <c r="C90" s="190" t="s">
        <v>326</v>
      </c>
      <c r="D90" s="167"/>
      <c r="E90" s="196"/>
      <c r="F90" s="197"/>
      <c r="G90" s="302"/>
      <c r="H90" s="302"/>
    </row>
    <row r="91" spans="1:8" x14ac:dyDescent="0.3">
      <c r="A91" s="188"/>
      <c r="B91" s="167"/>
      <c r="C91" s="189"/>
      <c r="D91" s="167"/>
      <c r="E91" s="196"/>
      <c r="F91" s="197"/>
      <c r="G91" s="302"/>
      <c r="H91" s="302"/>
    </row>
    <row r="92" spans="1:8" x14ac:dyDescent="0.3">
      <c r="A92" s="188"/>
      <c r="B92" s="167"/>
      <c r="C92" s="208" t="s">
        <v>327</v>
      </c>
      <c r="D92" s="167"/>
      <c r="E92" s="196"/>
      <c r="F92" s="197"/>
      <c r="G92" s="302"/>
      <c r="H92" s="302"/>
    </row>
    <row r="93" spans="1:8" x14ac:dyDescent="0.3">
      <c r="A93" s="188"/>
      <c r="B93" s="167"/>
      <c r="C93" s="189"/>
      <c r="D93" s="167"/>
      <c r="E93" s="196"/>
      <c r="F93" s="197"/>
      <c r="G93" s="302"/>
      <c r="H93" s="302"/>
    </row>
    <row r="94" spans="1:8" x14ac:dyDescent="0.3">
      <c r="A94" s="188" t="s">
        <v>13</v>
      </c>
      <c r="B94" s="167"/>
      <c r="C94" s="189" t="s">
        <v>328</v>
      </c>
      <c r="D94" s="167"/>
      <c r="E94" s="196" t="s">
        <v>316</v>
      </c>
      <c r="F94" s="197">
        <v>364</v>
      </c>
      <c r="G94" s="302"/>
      <c r="H94" s="302">
        <f>ROUND($F98*G94,2)</f>
        <v>0</v>
      </c>
    </row>
    <row r="95" spans="1:8" x14ac:dyDescent="0.3">
      <c r="A95" s="188"/>
      <c r="B95" s="167"/>
      <c r="C95" s="189"/>
      <c r="D95" s="167"/>
      <c r="E95" s="196"/>
      <c r="F95" s="197"/>
      <c r="G95" s="302"/>
      <c r="H95" s="302"/>
    </row>
    <row r="96" spans="1:8" x14ac:dyDescent="0.3">
      <c r="A96" s="188" t="s">
        <v>36</v>
      </c>
      <c r="B96" s="167"/>
      <c r="C96" s="189" t="s">
        <v>329</v>
      </c>
      <c r="D96" s="167"/>
      <c r="E96" s="196" t="s">
        <v>316</v>
      </c>
      <c r="F96" s="197">
        <v>64</v>
      </c>
      <c r="G96" s="302"/>
      <c r="H96" s="302">
        <f>ROUND($F100*G96,2)</f>
        <v>0</v>
      </c>
    </row>
    <row r="97" spans="1:8" x14ac:dyDescent="0.3">
      <c r="A97" s="188"/>
      <c r="B97" s="167"/>
      <c r="C97" s="189"/>
      <c r="D97" s="167"/>
      <c r="E97" s="196"/>
      <c r="F97" s="197"/>
      <c r="G97" s="302"/>
      <c r="H97" s="302"/>
    </row>
    <row r="98" spans="1:8" x14ac:dyDescent="0.3">
      <c r="A98" s="188"/>
      <c r="B98" s="167"/>
      <c r="C98" s="190" t="s">
        <v>330</v>
      </c>
      <c r="D98" s="167"/>
      <c r="E98" s="196"/>
      <c r="F98" s="197"/>
      <c r="G98" s="302"/>
      <c r="H98" s="302"/>
    </row>
    <row r="99" spans="1:8" x14ac:dyDescent="0.3">
      <c r="A99" s="188"/>
      <c r="B99" s="167"/>
      <c r="C99" s="189"/>
      <c r="D99" s="167"/>
      <c r="E99" s="196"/>
      <c r="F99" s="197"/>
      <c r="G99" s="302"/>
      <c r="H99" s="302"/>
    </row>
    <row r="100" spans="1:8" ht="28.8" x14ac:dyDescent="0.3">
      <c r="A100" s="188"/>
      <c r="B100" s="167"/>
      <c r="C100" s="208" t="s">
        <v>314</v>
      </c>
      <c r="D100" s="167"/>
      <c r="E100" s="196"/>
      <c r="F100" s="197"/>
      <c r="G100" s="302"/>
      <c r="H100" s="302"/>
    </row>
    <row r="101" spans="1:8" x14ac:dyDescent="0.3">
      <c r="A101" s="188"/>
      <c r="B101" s="167"/>
      <c r="C101" s="189"/>
      <c r="D101" s="167"/>
      <c r="E101" s="196"/>
      <c r="F101" s="197"/>
      <c r="G101" s="302"/>
      <c r="H101" s="302"/>
    </row>
    <row r="102" spans="1:8" x14ac:dyDescent="0.3">
      <c r="A102" s="188" t="s">
        <v>40</v>
      </c>
      <c r="B102" s="167"/>
      <c r="C102" s="189" t="s">
        <v>331</v>
      </c>
      <c r="D102" s="167"/>
      <c r="E102" s="196" t="s">
        <v>316</v>
      </c>
      <c r="F102" s="197">
        <v>5</v>
      </c>
      <c r="G102" s="302"/>
      <c r="H102" s="302">
        <f>ROUND($F106*G102,2)</f>
        <v>0</v>
      </c>
    </row>
    <row r="103" spans="1:8" x14ac:dyDescent="0.3">
      <c r="A103" s="188"/>
      <c r="B103" s="167"/>
      <c r="C103" s="189"/>
      <c r="D103" s="167"/>
      <c r="E103" s="196"/>
      <c r="F103" s="197"/>
      <c r="G103" s="302"/>
      <c r="H103" s="302"/>
    </row>
    <row r="104" spans="1:8" x14ac:dyDescent="0.3">
      <c r="A104" s="188" t="s">
        <v>42</v>
      </c>
      <c r="B104" s="167"/>
      <c r="C104" s="189" t="s">
        <v>332</v>
      </c>
      <c r="D104" s="167"/>
      <c r="E104" s="196" t="s">
        <v>316</v>
      </c>
      <c r="F104" s="197">
        <v>364</v>
      </c>
      <c r="G104" s="302"/>
      <c r="H104" s="302">
        <f>ROUND($F108*G104,2)</f>
        <v>0</v>
      </c>
    </row>
    <row r="105" spans="1:8" x14ac:dyDescent="0.3">
      <c r="A105" s="188"/>
      <c r="B105" s="167"/>
      <c r="C105" s="189"/>
      <c r="D105" s="167"/>
      <c r="E105" s="196"/>
      <c r="F105" s="197"/>
      <c r="G105" s="302"/>
      <c r="H105" s="302"/>
    </row>
    <row r="106" spans="1:8" x14ac:dyDescent="0.3">
      <c r="A106" s="188"/>
      <c r="B106" s="167"/>
      <c r="C106" s="208" t="s">
        <v>333</v>
      </c>
      <c r="D106" s="167"/>
      <c r="E106" s="196"/>
      <c r="F106" s="197"/>
      <c r="G106" s="302"/>
      <c r="H106" s="302"/>
    </row>
    <row r="107" spans="1:8" x14ac:dyDescent="0.3">
      <c r="A107" s="188"/>
      <c r="B107" s="167"/>
      <c r="C107" s="189"/>
      <c r="D107" s="167"/>
      <c r="E107" s="196"/>
      <c r="F107" s="197"/>
      <c r="G107" s="302"/>
      <c r="H107" s="302"/>
    </row>
    <row r="108" spans="1:8" x14ac:dyDescent="0.3">
      <c r="A108" s="188" t="s">
        <v>44</v>
      </c>
      <c r="B108" s="167"/>
      <c r="C108" s="189" t="s">
        <v>334</v>
      </c>
      <c r="D108" s="167"/>
      <c r="E108" s="196" t="s">
        <v>316</v>
      </c>
      <c r="F108" s="197">
        <v>876</v>
      </c>
      <c r="G108" s="302"/>
      <c r="H108" s="302">
        <f>ROUND($F112*G108,2)</f>
        <v>0</v>
      </c>
    </row>
    <row r="109" spans="1:8" x14ac:dyDescent="0.3">
      <c r="A109" s="188"/>
      <c r="B109" s="167"/>
      <c r="C109" s="189"/>
      <c r="D109" s="167"/>
      <c r="E109" s="196"/>
      <c r="F109" s="197"/>
      <c r="G109" s="302"/>
      <c r="H109" s="302"/>
    </row>
    <row r="110" spans="1:8" x14ac:dyDescent="0.3">
      <c r="A110" s="188"/>
      <c r="B110" s="167"/>
      <c r="C110" s="208" t="s">
        <v>323</v>
      </c>
      <c r="D110" s="167"/>
      <c r="E110" s="196"/>
      <c r="F110" s="197"/>
      <c r="G110" s="302"/>
      <c r="H110" s="302"/>
    </row>
    <row r="111" spans="1:8" x14ac:dyDescent="0.3">
      <c r="A111" s="188"/>
      <c r="B111" s="167"/>
      <c r="C111" s="189"/>
      <c r="D111" s="167"/>
      <c r="E111" s="196"/>
      <c r="F111" s="197"/>
      <c r="G111" s="302"/>
      <c r="H111" s="302"/>
    </row>
    <row r="112" spans="1:8" ht="28.8" x14ac:dyDescent="0.3">
      <c r="A112" s="188" t="s">
        <v>46</v>
      </c>
      <c r="B112" s="167"/>
      <c r="C112" s="189" t="s">
        <v>335</v>
      </c>
      <c r="D112" s="167"/>
      <c r="E112" s="196" t="s">
        <v>316</v>
      </c>
      <c r="F112" s="197">
        <v>1041</v>
      </c>
      <c r="G112" s="302"/>
      <c r="H112" s="302">
        <f>ROUND($F116*G112,2)</f>
        <v>0</v>
      </c>
    </row>
    <row r="113" spans="1:8" x14ac:dyDescent="0.3">
      <c r="A113" s="188"/>
      <c r="B113" s="167"/>
      <c r="C113" s="189"/>
      <c r="D113" s="167"/>
      <c r="E113" s="196"/>
      <c r="F113" s="197"/>
      <c r="G113" s="302"/>
      <c r="H113" s="302"/>
    </row>
    <row r="114" spans="1:8" ht="28.8" x14ac:dyDescent="0.3">
      <c r="A114" s="188"/>
      <c r="B114" s="167"/>
      <c r="C114" s="208" t="s">
        <v>336</v>
      </c>
      <c r="D114" s="167"/>
      <c r="E114" s="196"/>
      <c r="F114" s="197"/>
      <c r="G114" s="302"/>
      <c r="H114" s="302"/>
    </row>
    <row r="115" spans="1:8" x14ac:dyDescent="0.3">
      <c r="A115" s="188"/>
      <c r="B115" s="167"/>
      <c r="C115" s="189"/>
      <c r="D115" s="167"/>
      <c r="E115" s="196"/>
      <c r="F115" s="197"/>
      <c r="G115" s="302"/>
      <c r="H115" s="302"/>
    </row>
    <row r="116" spans="1:8" x14ac:dyDescent="0.3">
      <c r="A116" s="188" t="s">
        <v>48</v>
      </c>
      <c r="B116" s="167"/>
      <c r="C116" s="189" t="s">
        <v>337</v>
      </c>
      <c r="D116" s="167"/>
      <c r="E116" s="196" t="s">
        <v>316</v>
      </c>
      <c r="F116" s="197">
        <v>535</v>
      </c>
      <c r="G116" s="302"/>
      <c r="H116" s="302">
        <f>ROUND($F120*G116,2)</f>
        <v>0</v>
      </c>
    </row>
    <row r="117" spans="1:8" x14ac:dyDescent="0.3">
      <c r="A117" s="188"/>
      <c r="B117" s="167"/>
      <c r="C117" s="189"/>
      <c r="D117" s="167"/>
      <c r="E117" s="196"/>
      <c r="F117" s="197"/>
      <c r="G117" s="302"/>
      <c r="H117" s="302"/>
    </row>
    <row r="118" spans="1:8" x14ac:dyDescent="0.3">
      <c r="A118" s="188"/>
      <c r="B118" s="167"/>
      <c r="C118" s="189"/>
      <c r="D118" s="167"/>
      <c r="E118" s="196"/>
      <c r="F118" s="197"/>
      <c r="G118" s="302"/>
      <c r="H118" s="302"/>
    </row>
    <row r="119" spans="1:8" ht="24.9" customHeight="1" thickBot="1" x14ac:dyDescent="0.35">
      <c r="A119" s="183"/>
      <c r="B119" s="8"/>
      <c r="C119" s="11" t="s">
        <v>926</v>
      </c>
      <c r="D119" s="8"/>
      <c r="E119" s="198"/>
      <c r="F119" s="199"/>
      <c r="G119" s="306"/>
      <c r="H119" s="306">
        <f>SUM(H64:H117)</f>
        <v>0</v>
      </c>
    </row>
    <row r="120" spans="1:8" ht="15" thickTop="1" x14ac:dyDescent="0.3">
      <c r="A120" s="188"/>
      <c r="B120" s="167"/>
      <c r="C120" s="208"/>
      <c r="D120" s="167"/>
      <c r="E120" s="196"/>
      <c r="F120" s="197"/>
      <c r="G120" s="302"/>
      <c r="H120" s="302"/>
    </row>
    <row r="121" spans="1:8" x14ac:dyDescent="0.3">
      <c r="A121" s="188"/>
      <c r="B121" s="167"/>
      <c r="C121" s="191" t="s">
        <v>927</v>
      </c>
      <c r="D121" s="167"/>
      <c r="E121" s="196"/>
      <c r="F121" s="197"/>
      <c r="G121" s="302"/>
      <c r="H121" s="302">
        <f>H119</f>
        <v>0</v>
      </c>
    </row>
    <row r="122" spans="1:8" x14ac:dyDescent="0.3">
      <c r="A122" s="188"/>
      <c r="B122" s="167"/>
      <c r="C122" s="191"/>
      <c r="D122" s="167"/>
      <c r="E122" s="196"/>
      <c r="F122" s="197"/>
      <c r="G122" s="302"/>
      <c r="H122" s="302"/>
    </row>
    <row r="123" spans="1:8" x14ac:dyDescent="0.3">
      <c r="A123" s="188"/>
      <c r="B123" s="167"/>
      <c r="C123" s="190" t="s">
        <v>338</v>
      </c>
      <c r="D123" s="167"/>
      <c r="E123" s="196"/>
      <c r="F123" s="197"/>
      <c r="G123" s="302"/>
      <c r="H123" s="302"/>
    </row>
    <row r="124" spans="1:8" x14ac:dyDescent="0.3">
      <c r="A124" s="188"/>
      <c r="B124" s="167"/>
      <c r="C124" s="189"/>
      <c r="D124" s="167"/>
      <c r="E124" s="196"/>
      <c r="F124" s="197"/>
      <c r="G124" s="302"/>
      <c r="H124" s="302"/>
    </row>
    <row r="125" spans="1:8" x14ac:dyDescent="0.3">
      <c r="A125" s="188"/>
      <c r="B125" s="167"/>
      <c r="C125" s="208" t="s">
        <v>339</v>
      </c>
      <c r="D125" s="167"/>
      <c r="E125" s="196"/>
      <c r="F125" s="197"/>
      <c r="G125" s="302"/>
      <c r="H125" s="302"/>
    </row>
    <row r="126" spans="1:8" x14ac:dyDescent="0.3">
      <c r="A126" s="188"/>
      <c r="B126" s="167"/>
      <c r="C126" s="189"/>
      <c r="D126" s="167"/>
      <c r="E126" s="196"/>
      <c r="F126" s="197"/>
      <c r="G126" s="302"/>
      <c r="H126" s="302"/>
    </row>
    <row r="127" spans="1:8" x14ac:dyDescent="0.3">
      <c r="A127" s="188" t="s">
        <v>172</v>
      </c>
      <c r="B127" s="167"/>
      <c r="C127" s="189" t="s">
        <v>340</v>
      </c>
      <c r="D127" s="167"/>
      <c r="E127" s="196" t="s">
        <v>316</v>
      </c>
      <c r="F127" s="197">
        <v>312</v>
      </c>
      <c r="G127" s="302"/>
      <c r="H127" s="302">
        <f>ROUND($F127*G127,2)</f>
        <v>0</v>
      </c>
    </row>
    <row r="128" spans="1:8" x14ac:dyDescent="0.3">
      <c r="A128" s="188"/>
      <c r="B128" s="167"/>
      <c r="C128" s="189"/>
      <c r="D128" s="167"/>
      <c r="E128" s="196"/>
      <c r="F128" s="197"/>
      <c r="G128" s="302"/>
      <c r="H128" s="302"/>
    </row>
    <row r="129" spans="1:8" x14ac:dyDescent="0.3">
      <c r="A129" s="188"/>
      <c r="B129" s="167"/>
      <c r="C129" s="190" t="s">
        <v>341</v>
      </c>
      <c r="D129" s="167"/>
      <c r="E129" s="196"/>
      <c r="F129" s="197"/>
      <c r="G129" s="302"/>
      <c r="H129" s="302"/>
    </row>
    <row r="130" spans="1:8" x14ac:dyDescent="0.3">
      <c r="A130" s="188"/>
      <c r="B130" s="167"/>
      <c r="C130" s="189"/>
      <c r="D130" s="167"/>
      <c r="E130" s="196"/>
      <c r="F130" s="197"/>
      <c r="G130" s="302"/>
      <c r="H130" s="302"/>
    </row>
    <row r="131" spans="1:8" ht="28.8" x14ac:dyDescent="0.3">
      <c r="A131" s="188"/>
      <c r="B131" s="167"/>
      <c r="C131" s="210" t="s">
        <v>342</v>
      </c>
      <c r="D131" s="167"/>
      <c r="E131" s="196"/>
      <c r="F131" s="197"/>
      <c r="G131" s="302"/>
      <c r="H131" s="302"/>
    </row>
    <row r="132" spans="1:8" x14ac:dyDescent="0.3">
      <c r="A132" s="188"/>
      <c r="B132" s="167"/>
      <c r="C132" s="189"/>
      <c r="D132" s="167"/>
      <c r="E132" s="196"/>
      <c r="F132" s="197"/>
      <c r="G132" s="302"/>
      <c r="H132" s="302"/>
    </row>
    <row r="133" spans="1:8" x14ac:dyDescent="0.3">
      <c r="A133" s="188"/>
      <c r="B133" s="167"/>
      <c r="C133" s="190" t="s">
        <v>343</v>
      </c>
      <c r="D133" s="167"/>
      <c r="E133" s="196"/>
      <c r="F133" s="197"/>
      <c r="G133" s="302"/>
      <c r="H133" s="302"/>
    </row>
    <row r="134" spans="1:8" x14ac:dyDescent="0.3">
      <c r="A134" s="188"/>
      <c r="B134" s="167"/>
      <c r="C134" s="189"/>
      <c r="D134" s="167"/>
      <c r="E134" s="196"/>
      <c r="F134" s="197"/>
      <c r="G134" s="302"/>
      <c r="H134" s="302"/>
    </row>
    <row r="135" spans="1:8" ht="43.2" x14ac:dyDescent="0.3">
      <c r="A135" s="188"/>
      <c r="B135" s="167"/>
      <c r="C135" s="208" t="s">
        <v>344</v>
      </c>
      <c r="D135" s="167"/>
      <c r="E135" s="196"/>
      <c r="F135" s="197"/>
      <c r="G135" s="302"/>
      <c r="H135" s="302"/>
    </row>
    <row r="136" spans="1:8" x14ac:dyDescent="0.3">
      <c r="A136" s="188"/>
      <c r="B136" s="167"/>
      <c r="C136" s="189"/>
      <c r="D136" s="167"/>
      <c r="E136" s="196"/>
      <c r="F136" s="197"/>
      <c r="G136" s="302"/>
      <c r="H136" s="302"/>
    </row>
    <row r="137" spans="1:8" x14ac:dyDescent="0.3">
      <c r="A137" s="188"/>
      <c r="B137" s="167"/>
      <c r="C137" s="210" t="s">
        <v>345</v>
      </c>
      <c r="D137" s="167"/>
      <c r="E137" s="196"/>
      <c r="F137" s="197"/>
      <c r="G137" s="302"/>
      <c r="H137" s="302"/>
    </row>
    <row r="138" spans="1:8" x14ac:dyDescent="0.3">
      <c r="A138" s="188"/>
      <c r="B138" s="167"/>
      <c r="C138" s="189"/>
      <c r="D138" s="167"/>
      <c r="E138" s="196"/>
      <c r="F138" s="197"/>
      <c r="G138" s="302"/>
      <c r="H138" s="302"/>
    </row>
    <row r="139" spans="1:8" x14ac:dyDescent="0.3">
      <c r="A139" s="188" t="s">
        <v>13</v>
      </c>
      <c r="B139" s="167"/>
      <c r="C139" s="189" t="s">
        <v>346</v>
      </c>
      <c r="D139" s="167"/>
      <c r="E139" s="196" t="s">
        <v>312</v>
      </c>
      <c r="F139" s="197">
        <v>26</v>
      </c>
      <c r="G139" s="302"/>
      <c r="H139" s="302">
        <f>ROUND($F139*G139,2)</f>
        <v>0</v>
      </c>
    </row>
    <row r="140" spans="1:8" x14ac:dyDescent="0.3">
      <c r="A140" s="188"/>
      <c r="B140" s="167"/>
      <c r="C140" s="189"/>
      <c r="D140" s="167"/>
      <c r="E140" s="196"/>
      <c r="F140" s="197"/>
      <c r="G140" s="302"/>
      <c r="H140" s="302"/>
    </row>
    <row r="141" spans="1:8" x14ac:dyDescent="0.3">
      <c r="A141" s="188"/>
      <c r="B141" s="167"/>
      <c r="C141" s="190" t="s">
        <v>347</v>
      </c>
      <c r="D141" s="167"/>
      <c r="E141" s="196"/>
      <c r="F141" s="197"/>
      <c r="G141" s="302"/>
      <c r="H141" s="302"/>
    </row>
    <row r="142" spans="1:8" x14ac:dyDescent="0.3">
      <c r="A142" s="188"/>
      <c r="B142" s="167"/>
      <c r="C142" s="189"/>
      <c r="D142" s="167"/>
      <c r="E142" s="196"/>
      <c r="F142" s="197"/>
      <c r="G142" s="302"/>
      <c r="H142" s="302"/>
    </row>
    <row r="143" spans="1:8" ht="43.2" x14ac:dyDescent="0.3">
      <c r="A143" s="188"/>
      <c r="B143" s="167"/>
      <c r="C143" s="208" t="s">
        <v>348</v>
      </c>
      <c r="D143" s="167"/>
      <c r="E143" s="196"/>
      <c r="F143" s="197"/>
      <c r="G143" s="302"/>
      <c r="H143" s="302"/>
    </row>
    <row r="144" spans="1:8" x14ac:dyDescent="0.3">
      <c r="A144" s="188"/>
      <c r="B144" s="167"/>
      <c r="C144" s="189"/>
      <c r="D144" s="167"/>
      <c r="E144" s="196"/>
      <c r="F144" s="197"/>
      <c r="G144" s="302"/>
      <c r="H144" s="302"/>
    </row>
    <row r="145" spans="1:8" x14ac:dyDescent="0.3">
      <c r="A145" s="188" t="s">
        <v>36</v>
      </c>
      <c r="B145" s="167"/>
      <c r="C145" s="189" t="s">
        <v>349</v>
      </c>
      <c r="D145" s="167"/>
      <c r="E145" s="196" t="s">
        <v>312</v>
      </c>
      <c r="F145" s="197">
        <v>7</v>
      </c>
      <c r="G145" s="302"/>
      <c r="H145" s="302">
        <f>ROUND($F145*G145,2)</f>
        <v>0</v>
      </c>
    </row>
    <row r="146" spans="1:8" x14ac:dyDescent="0.3">
      <c r="A146" s="188"/>
      <c r="B146" s="167"/>
      <c r="C146" s="189"/>
      <c r="D146" s="167"/>
      <c r="E146" s="196"/>
      <c r="F146" s="197"/>
      <c r="G146" s="302"/>
      <c r="H146" s="302"/>
    </row>
    <row r="147" spans="1:8" x14ac:dyDescent="0.3">
      <c r="A147" s="188" t="s">
        <v>40</v>
      </c>
      <c r="B147" s="167"/>
      <c r="C147" s="189" t="s">
        <v>350</v>
      </c>
      <c r="D147" s="167"/>
      <c r="E147" s="196" t="s">
        <v>312</v>
      </c>
      <c r="F147" s="197">
        <v>9</v>
      </c>
      <c r="G147" s="302"/>
      <c r="H147" s="302">
        <f>ROUND($F147*G147,2)</f>
        <v>0</v>
      </c>
    </row>
    <row r="148" spans="1:8" x14ac:dyDescent="0.3">
      <c r="A148" s="188"/>
      <c r="B148" s="167"/>
      <c r="C148" s="189"/>
      <c r="D148" s="167"/>
      <c r="E148" s="196"/>
      <c r="F148" s="197"/>
      <c r="G148" s="302"/>
      <c r="H148" s="302"/>
    </row>
    <row r="149" spans="1:8" x14ac:dyDescent="0.3">
      <c r="A149" s="188" t="s">
        <v>42</v>
      </c>
      <c r="B149" s="167"/>
      <c r="C149" s="189" t="s">
        <v>351</v>
      </c>
      <c r="D149" s="167"/>
      <c r="E149" s="196" t="s">
        <v>312</v>
      </c>
      <c r="F149" s="197">
        <v>1</v>
      </c>
      <c r="G149" s="302"/>
      <c r="H149" s="302">
        <f>ROUND($F149*G149,2)</f>
        <v>0</v>
      </c>
    </row>
    <row r="150" spans="1:8" x14ac:dyDescent="0.3">
      <c r="A150" s="188"/>
      <c r="B150" s="167"/>
      <c r="C150" s="189"/>
      <c r="D150" s="167"/>
      <c r="E150" s="196"/>
      <c r="F150" s="197"/>
      <c r="G150" s="302"/>
      <c r="H150" s="302"/>
    </row>
    <row r="151" spans="1:8" x14ac:dyDescent="0.3">
      <c r="A151" s="188"/>
      <c r="B151" s="167"/>
      <c r="C151" s="210" t="s">
        <v>352</v>
      </c>
      <c r="D151" s="167"/>
      <c r="E151" s="196"/>
      <c r="F151" s="197"/>
      <c r="G151" s="302"/>
      <c r="H151" s="302"/>
    </row>
    <row r="152" spans="1:8" x14ac:dyDescent="0.3">
      <c r="A152" s="188"/>
      <c r="B152" s="167"/>
      <c r="C152" s="189"/>
      <c r="D152" s="167"/>
      <c r="E152" s="196"/>
      <c r="F152" s="197"/>
      <c r="G152" s="302"/>
      <c r="H152" s="302"/>
    </row>
    <row r="153" spans="1:8" x14ac:dyDescent="0.3">
      <c r="A153" s="188" t="s">
        <v>44</v>
      </c>
      <c r="B153" s="167"/>
      <c r="C153" s="189" t="s">
        <v>353</v>
      </c>
      <c r="D153" s="167"/>
      <c r="E153" s="196" t="s">
        <v>312</v>
      </c>
      <c r="F153" s="197">
        <v>2</v>
      </c>
      <c r="G153" s="302"/>
      <c r="H153" s="302">
        <f>ROUND($F153*G153,2)</f>
        <v>0</v>
      </c>
    </row>
    <row r="154" spans="1:8" x14ac:dyDescent="0.3">
      <c r="A154" s="188"/>
      <c r="B154" s="167"/>
      <c r="C154" s="189"/>
      <c r="D154" s="167"/>
      <c r="E154" s="196"/>
      <c r="F154" s="197"/>
      <c r="G154" s="302"/>
      <c r="H154" s="302"/>
    </row>
    <row r="155" spans="1:8" x14ac:dyDescent="0.3">
      <c r="A155" s="188"/>
      <c r="B155" s="167"/>
      <c r="C155" s="210" t="s">
        <v>354</v>
      </c>
      <c r="D155" s="167"/>
      <c r="E155" s="196"/>
      <c r="F155" s="197"/>
      <c r="G155" s="302"/>
      <c r="H155" s="302"/>
    </row>
    <row r="156" spans="1:8" x14ac:dyDescent="0.3">
      <c r="A156" s="188"/>
      <c r="B156" s="167"/>
      <c r="C156" s="189"/>
      <c r="D156" s="167"/>
      <c r="E156" s="196"/>
      <c r="F156" s="197"/>
      <c r="G156" s="302"/>
      <c r="H156" s="302"/>
    </row>
    <row r="157" spans="1:8" x14ac:dyDescent="0.3">
      <c r="A157" s="188" t="s">
        <v>46</v>
      </c>
      <c r="B157" s="167"/>
      <c r="C157" s="189" t="s">
        <v>355</v>
      </c>
      <c r="D157" s="167"/>
      <c r="E157" s="196" t="s">
        <v>312</v>
      </c>
      <c r="F157" s="197">
        <v>9</v>
      </c>
      <c r="G157" s="302"/>
      <c r="H157" s="302">
        <f>ROUND($F157*G157,2)</f>
        <v>0</v>
      </c>
    </row>
    <row r="158" spans="1:8" x14ac:dyDescent="0.3">
      <c r="A158" s="188"/>
      <c r="B158" s="167"/>
      <c r="C158" s="189"/>
      <c r="D158" s="167"/>
      <c r="E158" s="196"/>
      <c r="F158" s="197"/>
      <c r="G158" s="302"/>
      <c r="H158" s="302"/>
    </row>
    <row r="159" spans="1:8" x14ac:dyDescent="0.3">
      <c r="A159" s="188" t="s">
        <v>48</v>
      </c>
      <c r="B159" s="167"/>
      <c r="C159" s="189" t="s">
        <v>356</v>
      </c>
      <c r="D159" s="167"/>
      <c r="E159" s="196" t="s">
        <v>312</v>
      </c>
      <c r="F159" s="197">
        <v>9</v>
      </c>
      <c r="G159" s="302"/>
      <c r="H159" s="302">
        <f>ROUND($F159*G159,2)</f>
        <v>0</v>
      </c>
    </row>
    <row r="160" spans="1:8" x14ac:dyDescent="0.3">
      <c r="A160" s="188"/>
      <c r="B160" s="167"/>
      <c r="C160" s="189"/>
      <c r="D160" s="167"/>
      <c r="E160" s="196"/>
      <c r="F160" s="197"/>
      <c r="G160" s="302"/>
      <c r="H160" s="302"/>
    </row>
    <row r="161" spans="1:8" x14ac:dyDescent="0.3">
      <c r="A161" s="188" t="s">
        <v>172</v>
      </c>
      <c r="B161" s="167"/>
      <c r="C161" s="189" t="s">
        <v>357</v>
      </c>
      <c r="D161" s="167"/>
      <c r="E161" s="196" t="s">
        <v>312</v>
      </c>
      <c r="F161" s="197">
        <v>9</v>
      </c>
      <c r="G161" s="302"/>
      <c r="H161" s="302">
        <f>ROUND($F161*G161,2)</f>
        <v>0</v>
      </c>
    </row>
    <row r="162" spans="1:8" x14ac:dyDescent="0.3">
      <c r="A162" s="188"/>
      <c r="B162" s="167"/>
      <c r="C162" s="189"/>
      <c r="D162" s="167"/>
      <c r="E162" s="196"/>
      <c r="F162" s="197"/>
      <c r="G162" s="302"/>
      <c r="H162" s="302"/>
    </row>
    <row r="163" spans="1:8" x14ac:dyDescent="0.3">
      <c r="A163" s="188"/>
      <c r="B163" s="167"/>
      <c r="C163" s="210" t="s">
        <v>358</v>
      </c>
      <c r="D163" s="167"/>
      <c r="E163" s="196"/>
      <c r="F163" s="197"/>
      <c r="G163" s="302"/>
      <c r="H163" s="302"/>
    </row>
    <row r="164" spans="1:8" x14ac:dyDescent="0.3">
      <c r="A164" s="188"/>
      <c r="B164" s="167"/>
      <c r="C164" s="189"/>
      <c r="D164" s="167"/>
      <c r="E164" s="196"/>
      <c r="F164" s="197"/>
      <c r="G164" s="302"/>
      <c r="H164" s="302"/>
    </row>
    <row r="165" spans="1:8" x14ac:dyDescent="0.3">
      <c r="A165" s="188" t="s">
        <v>174</v>
      </c>
      <c r="B165" s="167"/>
      <c r="C165" s="189" t="s">
        <v>359</v>
      </c>
      <c r="D165" s="167"/>
      <c r="E165" s="196" t="s">
        <v>312</v>
      </c>
      <c r="F165" s="197">
        <v>4</v>
      </c>
      <c r="G165" s="302"/>
      <c r="H165" s="302">
        <f>ROUND($F165*G165,2)</f>
        <v>0</v>
      </c>
    </row>
    <row r="166" spans="1:8" x14ac:dyDescent="0.3">
      <c r="A166" s="188"/>
      <c r="B166" s="167"/>
      <c r="C166" s="189"/>
      <c r="D166" s="167"/>
      <c r="E166" s="196"/>
      <c r="F166" s="197"/>
      <c r="G166" s="302"/>
      <c r="H166" s="302"/>
    </row>
    <row r="167" spans="1:8" x14ac:dyDescent="0.3">
      <c r="A167" s="188" t="s">
        <v>186</v>
      </c>
      <c r="B167" s="167"/>
      <c r="C167" s="189" t="s">
        <v>360</v>
      </c>
      <c r="D167" s="167"/>
      <c r="E167" s="196" t="s">
        <v>312</v>
      </c>
      <c r="F167" s="197">
        <v>2</v>
      </c>
      <c r="G167" s="302"/>
      <c r="H167" s="302">
        <f>ROUND($F167*G167,2)</f>
        <v>0</v>
      </c>
    </row>
    <row r="168" spans="1:8" x14ac:dyDescent="0.3">
      <c r="A168" s="188"/>
      <c r="B168" s="167"/>
      <c r="C168" s="189"/>
      <c r="D168" s="167"/>
      <c r="E168" s="196"/>
      <c r="F168" s="197"/>
      <c r="G168" s="302"/>
      <c r="H168" s="302"/>
    </row>
    <row r="169" spans="1:8" x14ac:dyDescent="0.3">
      <c r="A169" s="188" t="s">
        <v>188</v>
      </c>
      <c r="B169" s="167"/>
      <c r="C169" s="189" t="s">
        <v>361</v>
      </c>
      <c r="D169" s="167"/>
      <c r="E169" s="196" t="s">
        <v>312</v>
      </c>
      <c r="F169" s="197">
        <v>9</v>
      </c>
      <c r="G169" s="302"/>
      <c r="H169" s="302">
        <f>ROUND($F169*G169,2)</f>
        <v>0</v>
      </c>
    </row>
    <row r="170" spans="1:8" x14ac:dyDescent="0.3">
      <c r="A170" s="188"/>
      <c r="B170" s="167"/>
      <c r="C170" s="189"/>
      <c r="D170" s="167"/>
      <c r="E170" s="196"/>
      <c r="F170" s="197"/>
      <c r="G170" s="302"/>
      <c r="H170" s="302"/>
    </row>
    <row r="171" spans="1:8" x14ac:dyDescent="0.3">
      <c r="A171" s="188"/>
      <c r="B171" s="167"/>
      <c r="C171" s="190" t="s">
        <v>362</v>
      </c>
      <c r="D171" s="167"/>
      <c r="E171" s="196"/>
      <c r="F171" s="197"/>
      <c r="G171" s="302"/>
      <c r="H171" s="302"/>
    </row>
    <row r="172" spans="1:8" x14ac:dyDescent="0.3">
      <c r="A172" s="188"/>
      <c r="B172" s="167"/>
      <c r="C172" s="189"/>
      <c r="D172" s="167"/>
      <c r="E172" s="196"/>
      <c r="F172" s="197"/>
      <c r="G172" s="302"/>
      <c r="H172" s="302"/>
    </row>
    <row r="173" spans="1:8" ht="30" customHeight="1" x14ac:dyDescent="0.3">
      <c r="A173" s="188"/>
      <c r="B173" s="167"/>
      <c r="C173" s="208" t="s">
        <v>363</v>
      </c>
      <c r="D173" s="167"/>
      <c r="E173" s="196"/>
      <c r="F173" s="197"/>
      <c r="G173" s="302"/>
      <c r="H173" s="302"/>
    </row>
    <row r="174" spans="1:8" x14ac:dyDescent="0.3">
      <c r="A174" s="188"/>
      <c r="B174" s="167"/>
      <c r="C174" s="189"/>
      <c r="D174" s="167"/>
      <c r="E174" s="196"/>
      <c r="F174" s="197"/>
      <c r="G174" s="302"/>
      <c r="H174" s="302"/>
    </row>
    <row r="175" spans="1:8" x14ac:dyDescent="0.3">
      <c r="A175" s="188" t="s">
        <v>13</v>
      </c>
      <c r="B175" s="167"/>
      <c r="C175" s="189" t="s">
        <v>364</v>
      </c>
      <c r="D175" s="167"/>
      <c r="E175" s="196" t="s">
        <v>312</v>
      </c>
      <c r="F175" s="197">
        <v>6</v>
      </c>
      <c r="G175" s="302"/>
      <c r="H175" s="302">
        <f>ROUND($F175*G175,2)</f>
        <v>0</v>
      </c>
    </row>
    <row r="176" spans="1:8" x14ac:dyDescent="0.3">
      <c r="A176" s="188"/>
      <c r="B176" s="167"/>
      <c r="C176" s="189"/>
      <c r="D176" s="167"/>
      <c r="E176" s="196"/>
      <c r="F176" s="197"/>
      <c r="G176" s="302"/>
      <c r="H176" s="302"/>
    </row>
    <row r="177" spans="1:8" x14ac:dyDescent="0.3">
      <c r="A177" s="188"/>
      <c r="B177" s="167"/>
      <c r="C177" s="190" t="s">
        <v>365</v>
      </c>
      <c r="D177" s="167"/>
      <c r="E177" s="196"/>
      <c r="F177" s="197"/>
      <c r="G177" s="302"/>
      <c r="H177" s="302"/>
    </row>
    <row r="178" spans="1:8" x14ac:dyDescent="0.3">
      <c r="A178" s="188"/>
      <c r="B178" s="167"/>
      <c r="C178" s="189"/>
      <c r="D178" s="167"/>
      <c r="E178" s="196"/>
      <c r="F178" s="197"/>
      <c r="G178" s="302"/>
      <c r="H178" s="302"/>
    </row>
    <row r="179" spans="1:8" x14ac:dyDescent="0.3">
      <c r="A179" s="188"/>
      <c r="B179" s="167"/>
      <c r="C179" s="208" t="s">
        <v>366</v>
      </c>
      <c r="D179" s="167"/>
      <c r="E179" s="196"/>
      <c r="F179" s="197"/>
      <c r="G179" s="302"/>
      <c r="H179" s="302"/>
    </row>
    <row r="180" spans="1:8" x14ac:dyDescent="0.3">
      <c r="A180" s="188"/>
      <c r="B180" s="167"/>
      <c r="C180" s="189"/>
      <c r="D180" s="167"/>
      <c r="E180" s="196"/>
      <c r="F180" s="197"/>
      <c r="G180" s="302"/>
      <c r="H180" s="302"/>
    </row>
    <row r="181" spans="1:8" x14ac:dyDescent="0.3">
      <c r="A181" s="188" t="s">
        <v>36</v>
      </c>
      <c r="B181" s="167"/>
      <c r="C181" s="189" t="s">
        <v>367</v>
      </c>
      <c r="D181" s="167"/>
      <c r="E181" s="196" t="s">
        <v>312</v>
      </c>
      <c r="F181" s="197">
        <v>6</v>
      </c>
      <c r="G181" s="302"/>
      <c r="H181" s="302">
        <f>ROUND($F181*G181,2)</f>
        <v>0</v>
      </c>
    </row>
    <row r="182" spans="1:8" x14ac:dyDescent="0.3">
      <c r="A182" s="188"/>
      <c r="B182" s="167"/>
      <c r="C182" s="189"/>
      <c r="D182" s="167"/>
      <c r="E182" s="196"/>
      <c r="F182" s="197"/>
      <c r="G182" s="302"/>
      <c r="H182" s="302"/>
    </row>
    <row r="183" spans="1:8" x14ac:dyDescent="0.3">
      <c r="A183" s="188"/>
      <c r="B183" s="167"/>
      <c r="C183" s="189"/>
      <c r="D183" s="167"/>
      <c r="E183" s="196"/>
      <c r="F183" s="197"/>
      <c r="G183" s="302"/>
      <c r="H183" s="302"/>
    </row>
    <row r="184" spans="1:8" ht="24.9" customHeight="1" thickBot="1" x14ac:dyDescent="0.35">
      <c r="A184" s="183"/>
      <c r="B184" s="8"/>
      <c r="C184" s="11" t="s">
        <v>926</v>
      </c>
      <c r="D184" s="8"/>
      <c r="E184" s="198"/>
      <c r="F184" s="199"/>
      <c r="G184" s="306"/>
      <c r="H184" s="306">
        <f>SUM(H121:H182)</f>
        <v>0</v>
      </c>
    </row>
    <row r="185" spans="1:8" ht="15" thickTop="1" x14ac:dyDescent="0.3">
      <c r="A185" s="188"/>
      <c r="B185" s="167"/>
      <c r="C185" s="191" t="s">
        <v>927</v>
      </c>
      <c r="D185" s="167"/>
      <c r="E185" s="196"/>
      <c r="F185" s="197"/>
      <c r="G185" s="302"/>
      <c r="H185" s="302">
        <f>H184</f>
        <v>0</v>
      </c>
    </row>
    <row r="186" spans="1:8" x14ac:dyDescent="0.3">
      <c r="A186" s="188"/>
      <c r="B186" s="167"/>
      <c r="C186" s="189"/>
      <c r="D186" s="167"/>
      <c r="E186" s="196"/>
      <c r="F186" s="197"/>
      <c r="G186" s="302"/>
      <c r="H186" s="302"/>
    </row>
    <row r="187" spans="1:8" x14ac:dyDescent="0.3">
      <c r="A187" s="188"/>
      <c r="B187" s="167"/>
      <c r="C187" s="210" t="s">
        <v>368</v>
      </c>
      <c r="D187" s="167"/>
      <c r="E187" s="196"/>
      <c r="F187" s="197"/>
      <c r="G187" s="302"/>
      <c r="H187" s="302"/>
    </row>
    <row r="188" spans="1:8" x14ac:dyDescent="0.3">
      <c r="A188" s="188"/>
      <c r="B188" s="167"/>
      <c r="C188" s="189"/>
      <c r="D188" s="167"/>
      <c r="E188" s="196"/>
      <c r="F188" s="197"/>
      <c r="G188" s="302"/>
      <c r="H188" s="302"/>
    </row>
    <row r="189" spans="1:8" x14ac:dyDescent="0.3">
      <c r="A189" s="188" t="s">
        <v>40</v>
      </c>
      <c r="B189" s="167"/>
      <c r="C189" s="189" t="s">
        <v>369</v>
      </c>
      <c r="D189" s="167"/>
      <c r="E189" s="196" t="s">
        <v>370</v>
      </c>
      <c r="F189" s="197">
        <v>3</v>
      </c>
      <c r="G189" s="302"/>
      <c r="H189" s="302">
        <f>ROUND($F189*G189,2)</f>
        <v>0</v>
      </c>
    </row>
    <row r="190" spans="1:8" x14ac:dyDescent="0.3">
      <c r="A190" s="188"/>
      <c r="B190" s="167"/>
      <c r="C190" s="189"/>
      <c r="D190" s="167"/>
      <c r="E190" s="196"/>
      <c r="F190" s="197"/>
      <c r="G190" s="302"/>
      <c r="H190" s="302"/>
    </row>
    <row r="191" spans="1:8" x14ac:dyDescent="0.3">
      <c r="A191" s="188"/>
      <c r="B191" s="167"/>
      <c r="C191" s="190" t="s">
        <v>371</v>
      </c>
      <c r="D191" s="167"/>
      <c r="E191" s="196"/>
      <c r="F191" s="197"/>
      <c r="G191" s="302"/>
      <c r="H191" s="302"/>
    </row>
    <row r="192" spans="1:8" x14ac:dyDescent="0.3">
      <c r="A192" s="188"/>
      <c r="B192" s="167"/>
      <c r="C192" s="189"/>
      <c r="D192" s="167"/>
      <c r="E192" s="196"/>
      <c r="F192" s="197"/>
      <c r="G192" s="302"/>
      <c r="H192" s="302"/>
    </row>
    <row r="193" spans="1:8" x14ac:dyDescent="0.3">
      <c r="A193" s="188"/>
      <c r="B193" s="167"/>
      <c r="C193" s="208" t="s">
        <v>372</v>
      </c>
      <c r="D193" s="167"/>
      <c r="E193" s="196"/>
      <c r="F193" s="197"/>
      <c r="G193" s="302"/>
      <c r="H193" s="302"/>
    </row>
    <row r="194" spans="1:8" x14ac:dyDescent="0.3">
      <c r="A194" s="188"/>
      <c r="B194" s="167"/>
      <c r="C194" s="189"/>
      <c r="D194" s="167"/>
      <c r="E194" s="196"/>
      <c r="F194" s="197"/>
      <c r="G194" s="302"/>
      <c r="H194" s="302"/>
    </row>
    <row r="195" spans="1:8" ht="28.8" x14ac:dyDescent="0.3">
      <c r="A195" s="188" t="s">
        <v>42</v>
      </c>
      <c r="B195" s="167"/>
      <c r="C195" s="189" t="s">
        <v>373</v>
      </c>
      <c r="D195" s="167"/>
      <c r="E195" s="196" t="s">
        <v>310</v>
      </c>
      <c r="F195" s="197">
        <v>18</v>
      </c>
      <c r="G195" s="302"/>
      <c r="H195" s="302">
        <f>ROUND($F195*G195,2)</f>
        <v>0</v>
      </c>
    </row>
    <row r="196" spans="1:8" x14ac:dyDescent="0.3">
      <c r="A196" s="188"/>
      <c r="B196" s="167"/>
      <c r="C196" s="189"/>
      <c r="D196" s="167"/>
      <c r="E196" s="196"/>
      <c r="F196" s="197"/>
      <c r="G196" s="302"/>
      <c r="H196" s="302"/>
    </row>
    <row r="197" spans="1:8" x14ac:dyDescent="0.3">
      <c r="A197" s="188" t="s">
        <v>44</v>
      </c>
      <c r="B197" s="167"/>
      <c r="C197" s="189" t="s">
        <v>374</v>
      </c>
      <c r="D197" s="167"/>
      <c r="E197" s="196" t="s">
        <v>316</v>
      </c>
      <c r="F197" s="197">
        <v>150</v>
      </c>
      <c r="G197" s="302"/>
      <c r="H197" s="302">
        <f>ROUND($F197*G197,2)</f>
        <v>0</v>
      </c>
    </row>
    <row r="198" spans="1:8" x14ac:dyDescent="0.3">
      <c r="A198" s="188"/>
      <c r="B198" s="167"/>
      <c r="C198" s="189"/>
      <c r="D198" s="167"/>
      <c r="E198" s="196"/>
      <c r="F198" s="197"/>
      <c r="G198" s="302"/>
      <c r="H198" s="302"/>
    </row>
    <row r="199" spans="1:8" x14ac:dyDescent="0.3">
      <c r="A199" s="188"/>
      <c r="B199" s="167"/>
      <c r="C199" s="190" t="s">
        <v>375</v>
      </c>
      <c r="D199" s="167"/>
      <c r="E199" s="196"/>
      <c r="F199" s="197"/>
      <c r="G199" s="302"/>
      <c r="H199" s="302"/>
    </row>
    <row r="200" spans="1:8" x14ac:dyDescent="0.3">
      <c r="A200" s="188"/>
      <c r="B200" s="167"/>
      <c r="C200" s="189"/>
      <c r="D200" s="167"/>
      <c r="E200" s="196"/>
      <c r="F200" s="197"/>
      <c r="G200" s="302"/>
      <c r="H200" s="302"/>
    </row>
    <row r="201" spans="1:8" x14ac:dyDescent="0.3">
      <c r="A201" s="188"/>
      <c r="B201" s="167"/>
      <c r="C201" s="210" t="s">
        <v>376</v>
      </c>
      <c r="D201" s="167"/>
      <c r="E201" s="196"/>
      <c r="F201" s="197"/>
      <c r="G201" s="302"/>
      <c r="H201" s="302"/>
    </row>
    <row r="202" spans="1:8" x14ac:dyDescent="0.3">
      <c r="A202" s="188"/>
      <c r="B202" s="167"/>
      <c r="C202" s="189"/>
      <c r="D202" s="167"/>
      <c r="E202" s="196"/>
      <c r="F202" s="197"/>
      <c r="G202" s="302"/>
      <c r="H202" s="302"/>
    </row>
    <row r="203" spans="1:8" x14ac:dyDescent="0.3">
      <c r="A203" s="188" t="s">
        <v>46</v>
      </c>
      <c r="B203" s="167"/>
      <c r="C203" s="189" t="s">
        <v>377</v>
      </c>
      <c r="D203" s="167"/>
      <c r="E203" s="196" t="s">
        <v>310</v>
      </c>
      <c r="F203" s="197">
        <v>11</v>
      </c>
      <c r="G203" s="302"/>
      <c r="H203" s="302">
        <f>ROUND($F203*G203,2)</f>
        <v>0</v>
      </c>
    </row>
    <row r="204" spans="1:8" x14ac:dyDescent="0.3">
      <c r="A204" s="188"/>
      <c r="B204" s="167"/>
      <c r="C204" s="189"/>
      <c r="D204" s="167"/>
      <c r="E204" s="196"/>
      <c r="F204" s="197"/>
      <c r="G204" s="302"/>
      <c r="H204" s="302"/>
    </row>
    <row r="205" spans="1:8" x14ac:dyDescent="0.3">
      <c r="A205" s="188"/>
      <c r="B205" s="167"/>
      <c r="C205" s="210" t="s">
        <v>378</v>
      </c>
      <c r="D205" s="167"/>
      <c r="E205" s="196"/>
      <c r="F205" s="197"/>
      <c r="G205" s="302"/>
      <c r="H205" s="302"/>
    </row>
    <row r="206" spans="1:8" x14ac:dyDescent="0.3">
      <c r="A206" s="188"/>
      <c r="B206" s="167"/>
      <c r="C206" s="189"/>
      <c r="D206" s="167"/>
      <c r="E206" s="196"/>
      <c r="F206" s="197"/>
      <c r="G206" s="302"/>
      <c r="H206" s="302"/>
    </row>
    <row r="207" spans="1:8" x14ac:dyDescent="0.3">
      <c r="A207" s="188"/>
      <c r="B207" s="167"/>
      <c r="C207" s="208" t="s">
        <v>379</v>
      </c>
      <c r="D207" s="167"/>
      <c r="E207" s="196"/>
      <c r="F207" s="197"/>
      <c r="G207" s="302"/>
      <c r="H207" s="302"/>
    </row>
    <row r="208" spans="1:8" x14ac:dyDescent="0.3">
      <c r="A208" s="188"/>
      <c r="B208" s="167"/>
      <c r="C208" s="189"/>
      <c r="D208" s="167"/>
      <c r="E208" s="196"/>
      <c r="F208" s="197"/>
      <c r="G208" s="302"/>
      <c r="H208" s="302"/>
    </row>
    <row r="209" spans="1:8" x14ac:dyDescent="0.3">
      <c r="A209" s="188" t="s">
        <v>48</v>
      </c>
      <c r="B209" s="167"/>
      <c r="C209" s="189" t="s">
        <v>380</v>
      </c>
      <c r="D209" s="167"/>
      <c r="E209" s="196" t="s">
        <v>316</v>
      </c>
      <c r="F209" s="197">
        <v>1821</v>
      </c>
      <c r="G209" s="302"/>
      <c r="H209" s="302">
        <f>ROUND($F209*G209,2)</f>
        <v>0</v>
      </c>
    </row>
    <row r="210" spans="1:8" x14ac:dyDescent="0.3">
      <c r="A210" s="188"/>
      <c r="B210" s="167"/>
      <c r="C210" s="189"/>
      <c r="D210" s="167"/>
      <c r="E210" s="196"/>
      <c r="F210" s="197"/>
      <c r="G210" s="302"/>
      <c r="H210" s="302"/>
    </row>
    <row r="211" spans="1:8" x14ac:dyDescent="0.3">
      <c r="A211" s="188"/>
      <c r="B211" s="167"/>
      <c r="C211" s="210" t="s">
        <v>381</v>
      </c>
      <c r="D211" s="167"/>
      <c r="E211" s="196"/>
      <c r="F211" s="197"/>
      <c r="G211" s="302"/>
      <c r="H211" s="302"/>
    </row>
    <row r="212" spans="1:8" x14ac:dyDescent="0.3">
      <c r="A212" s="188"/>
      <c r="B212" s="167"/>
      <c r="C212" s="189"/>
      <c r="D212" s="167"/>
      <c r="E212" s="196"/>
      <c r="F212" s="197"/>
      <c r="G212" s="302"/>
      <c r="H212" s="302"/>
    </row>
    <row r="213" spans="1:8" x14ac:dyDescent="0.3">
      <c r="A213" s="188" t="s">
        <v>172</v>
      </c>
      <c r="B213" s="167"/>
      <c r="C213" s="189" t="s">
        <v>382</v>
      </c>
      <c r="D213" s="167"/>
      <c r="E213" s="196" t="s">
        <v>316</v>
      </c>
      <c r="F213" s="197">
        <v>280</v>
      </c>
      <c r="G213" s="302"/>
      <c r="H213" s="302">
        <f>ROUND($F213*G213,2)</f>
        <v>0</v>
      </c>
    </row>
    <row r="214" spans="1:8" x14ac:dyDescent="0.3">
      <c r="A214" s="188"/>
      <c r="B214" s="167"/>
      <c r="C214" s="189"/>
      <c r="D214" s="167"/>
      <c r="E214" s="196"/>
      <c r="F214" s="197"/>
      <c r="G214" s="302"/>
      <c r="H214" s="302"/>
    </row>
    <row r="215" spans="1:8" x14ac:dyDescent="0.3">
      <c r="A215" s="188"/>
      <c r="B215" s="167"/>
      <c r="C215" s="208" t="s">
        <v>383</v>
      </c>
      <c r="D215" s="167"/>
      <c r="E215" s="196"/>
      <c r="F215" s="197"/>
      <c r="G215" s="302"/>
      <c r="H215" s="302"/>
    </row>
    <row r="216" spans="1:8" x14ac:dyDescent="0.3">
      <c r="A216" s="188"/>
      <c r="B216" s="167"/>
      <c r="C216" s="189"/>
      <c r="D216" s="167"/>
      <c r="E216" s="196"/>
      <c r="F216" s="197"/>
      <c r="G216" s="302"/>
      <c r="H216" s="302"/>
    </row>
    <row r="217" spans="1:8" x14ac:dyDescent="0.3">
      <c r="A217" s="188"/>
      <c r="B217" s="167"/>
      <c r="C217" s="208" t="s">
        <v>372</v>
      </c>
      <c r="D217" s="167"/>
      <c r="E217" s="196"/>
      <c r="F217" s="197"/>
      <c r="G217" s="302"/>
      <c r="H217" s="302"/>
    </row>
    <row r="218" spans="1:8" x14ac:dyDescent="0.3">
      <c r="A218" s="188"/>
      <c r="B218" s="167"/>
      <c r="C218" s="189"/>
      <c r="D218" s="167"/>
      <c r="E218" s="196"/>
      <c r="F218" s="197"/>
      <c r="G218" s="302"/>
      <c r="H218" s="302"/>
    </row>
    <row r="219" spans="1:8" x14ac:dyDescent="0.3">
      <c r="A219" s="188" t="s">
        <v>174</v>
      </c>
      <c r="B219" s="167"/>
      <c r="C219" s="189" t="s">
        <v>384</v>
      </c>
      <c r="D219" s="167"/>
      <c r="E219" s="196" t="s">
        <v>316</v>
      </c>
      <c r="F219" s="197">
        <v>516</v>
      </c>
      <c r="G219" s="302"/>
      <c r="H219" s="302">
        <f>ROUND($F219*G219,2)</f>
        <v>0</v>
      </c>
    </row>
    <row r="220" spans="1:8" x14ac:dyDescent="0.3">
      <c r="A220" s="188"/>
      <c r="B220" s="167"/>
      <c r="C220" s="189"/>
      <c r="D220" s="167"/>
      <c r="E220" s="196"/>
      <c r="F220" s="197"/>
      <c r="G220" s="302"/>
      <c r="H220" s="302"/>
    </row>
    <row r="221" spans="1:8" ht="28.8" x14ac:dyDescent="0.3">
      <c r="A221" s="188" t="s">
        <v>13</v>
      </c>
      <c r="B221" s="167"/>
      <c r="C221" s="189" t="s">
        <v>385</v>
      </c>
      <c r="D221" s="167"/>
      <c r="E221" s="196" t="s">
        <v>35</v>
      </c>
      <c r="F221" s="212" t="s">
        <v>386</v>
      </c>
      <c r="G221" s="302"/>
      <c r="H221" s="302"/>
    </row>
    <row r="222" spans="1:8" x14ac:dyDescent="0.3">
      <c r="A222" s="188"/>
      <c r="B222" s="167"/>
      <c r="C222" s="189"/>
      <c r="D222" s="167"/>
      <c r="E222" s="196"/>
      <c r="F222" s="197"/>
      <c r="G222" s="302"/>
      <c r="H222" s="302"/>
    </row>
    <row r="223" spans="1:8" x14ac:dyDescent="0.3">
      <c r="A223" s="188"/>
      <c r="B223" s="167"/>
      <c r="C223" s="189"/>
      <c r="D223" s="167"/>
      <c r="E223" s="196"/>
      <c r="F223" s="197"/>
      <c r="G223" s="302"/>
      <c r="H223" s="302"/>
    </row>
    <row r="224" spans="1:8" x14ac:dyDescent="0.3">
      <c r="A224" s="188"/>
      <c r="B224" s="167"/>
      <c r="C224" s="189"/>
      <c r="D224" s="167"/>
      <c r="E224" s="196"/>
      <c r="F224" s="197"/>
      <c r="G224" s="302"/>
      <c r="H224" s="302"/>
    </row>
    <row r="225" spans="1:8" x14ac:dyDescent="0.3">
      <c r="A225" s="188"/>
      <c r="B225" s="167"/>
      <c r="C225" s="189"/>
      <c r="D225" s="167"/>
      <c r="E225" s="196"/>
      <c r="F225" s="197"/>
      <c r="G225" s="302"/>
      <c r="H225" s="302"/>
    </row>
    <row r="226" spans="1:8" x14ac:dyDescent="0.3">
      <c r="A226" s="188"/>
      <c r="B226" s="167"/>
      <c r="C226" s="189"/>
      <c r="D226" s="167"/>
      <c r="E226" s="196"/>
      <c r="F226" s="197"/>
      <c r="G226" s="302"/>
      <c r="H226" s="302"/>
    </row>
    <row r="227" spans="1:8" x14ac:dyDescent="0.3">
      <c r="A227" s="188"/>
      <c r="B227" s="167"/>
      <c r="C227" s="189"/>
      <c r="D227" s="167"/>
      <c r="E227" s="196"/>
      <c r="F227" s="197"/>
      <c r="G227" s="302"/>
      <c r="H227" s="302"/>
    </row>
    <row r="228" spans="1:8" x14ac:dyDescent="0.3">
      <c r="A228" s="188"/>
      <c r="B228" s="167"/>
      <c r="C228" s="189"/>
      <c r="D228" s="167"/>
      <c r="E228" s="196"/>
      <c r="F228" s="197"/>
      <c r="G228" s="302"/>
      <c r="H228" s="302"/>
    </row>
    <row r="229" spans="1:8" x14ac:dyDescent="0.3">
      <c r="A229" s="188"/>
      <c r="B229" s="167"/>
      <c r="C229" s="189"/>
      <c r="D229" s="167"/>
      <c r="E229" s="196"/>
      <c r="F229" s="197"/>
      <c r="G229" s="302"/>
      <c r="H229" s="302"/>
    </row>
    <row r="230" spans="1:8" x14ac:dyDescent="0.3">
      <c r="A230" s="188"/>
      <c r="B230" s="167"/>
      <c r="C230" s="189"/>
      <c r="D230" s="167"/>
      <c r="E230" s="196"/>
      <c r="F230" s="197"/>
      <c r="G230" s="302"/>
      <c r="H230" s="302"/>
    </row>
    <row r="231" spans="1:8" x14ac:dyDescent="0.3">
      <c r="A231" s="188"/>
      <c r="B231" s="167"/>
      <c r="C231" s="189"/>
      <c r="D231" s="167"/>
      <c r="E231" s="196"/>
      <c r="F231" s="197"/>
      <c r="G231" s="302"/>
      <c r="H231" s="302"/>
    </row>
    <row r="232" spans="1:8" x14ac:dyDescent="0.3">
      <c r="A232" s="188"/>
      <c r="B232" s="167"/>
      <c r="C232" s="189"/>
      <c r="D232" s="167"/>
      <c r="E232" s="196"/>
      <c r="F232" s="197"/>
      <c r="G232" s="302"/>
      <c r="H232" s="302"/>
    </row>
    <row r="233" spans="1:8" x14ac:dyDescent="0.3">
      <c r="A233" s="188"/>
      <c r="B233" s="167"/>
      <c r="C233" s="189"/>
      <c r="D233" s="167"/>
      <c r="E233" s="196"/>
      <c r="F233" s="197"/>
      <c r="G233" s="302"/>
      <c r="H233" s="302"/>
    </row>
    <row r="234" spans="1:8" x14ac:dyDescent="0.3">
      <c r="A234" s="188"/>
      <c r="B234" s="167"/>
      <c r="C234" s="189"/>
      <c r="D234" s="167"/>
      <c r="E234" s="196"/>
      <c r="F234" s="197"/>
      <c r="G234" s="302"/>
      <c r="H234" s="302"/>
    </row>
    <row r="235" spans="1:8" x14ac:dyDescent="0.3">
      <c r="A235" s="188"/>
      <c r="B235" s="167"/>
      <c r="C235" s="189"/>
      <c r="D235" s="167"/>
      <c r="E235" s="196"/>
      <c r="F235" s="197"/>
      <c r="G235" s="302"/>
      <c r="H235" s="302"/>
    </row>
    <row r="236" spans="1:8" x14ac:dyDescent="0.3">
      <c r="A236" s="188"/>
      <c r="B236" s="167"/>
      <c r="C236" s="189"/>
      <c r="D236" s="167"/>
      <c r="E236" s="196"/>
      <c r="F236" s="197"/>
      <c r="G236" s="302"/>
      <c r="H236" s="302"/>
    </row>
    <row r="237" spans="1:8" x14ac:dyDescent="0.3">
      <c r="A237" s="188"/>
      <c r="B237" s="167"/>
      <c r="C237" s="189"/>
      <c r="D237" s="167"/>
      <c r="E237" s="196"/>
      <c r="F237" s="197"/>
      <c r="G237" s="302"/>
      <c r="H237" s="302"/>
    </row>
    <row r="238" spans="1:8" x14ac:dyDescent="0.3">
      <c r="A238" s="188"/>
      <c r="B238" s="167"/>
      <c r="C238" s="189"/>
      <c r="D238" s="167"/>
      <c r="E238" s="196"/>
      <c r="F238" s="197"/>
      <c r="G238" s="302"/>
      <c r="H238" s="302"/>
    </row>
    <row r="239" spans="1:8" x14ac:dyDescent="0.3">
      <c r="A239" s="188"/>
      <c r="B239" s="167"/>
      <c r="C239" s="189"/>
      <c r="D239" s="167"/>
      <c r="E239" s="196"/>
      <c r="F239" s="197"/>
      <c r="G239" s="302"/>
      <c r="H239" s="302"/>
    </row>
    <row r="240" spans="1:8" x14ac:dyDescent="0.3">
      <c r="A240" s="188"/>
      <c r="B240" s="167"/>
      <c r="C240" s="189"/>
      <c r="D240" s="167"/>
      <c r="E240" s="196"/>
      <c r="F240" s="197"/>
      <c r="G240" s="302"/>
      <c r="H240" s="302"/>
    </row>
    <row r="241" spans="1:8" x14ac:dyDescent="0.3">
      <c r="A241" s="188"/>
      <c r="B241" s="167"/>
      <c r="C241" s="189"/>
      <c r="D241" s="167"/>
      <c r="E241" s="196"/>
      <c r="F241" s="197"/>
      <c r="G241" s="302"/>
      <c r="H241" s="302"/>
    </row>
    <row r="242" spans="1:8" x14ac:dyDescent="0.3">
      <c r="A242" s="188"/>
      <c r="B242" s="167"/>
      <c r="C242" s="189"/>
      <c r="D242" s="167"/>
      <c r="E242" s="196"/>
      <c r="F242" s="197"/>
      <c r="G242" s="302"/>
      <c r="H242" s="302"/>
    </row>
    <row r="243" spans="1:8" x14ac:dyDescent="0.3">
      <c r="A243" s="188"/>
      <c r="B243" s="167"/>
      <c r="C243" s="189"/>
      <c r="D243" s="167"/>
      <c r="E243" s="196"/>
      <c r="F243" s="197"/>
      <c r="G243" s="302"/>
      <c r="H243" s="302"/>
    </row>
    <row r="244" spans="1:8" x14ac:dyDescent="0.3">
      <c r="A244" s="188"/>
      <c r="B244" s="167"/>
      <c r="C244" s="189"/>
      <c r="D244" s="167"/>
      <c r="E244" s="196"/>
      <c r="F244" s="197"/>
      <c r="G244" s="302"/>
      <c r="H244" s="302"/>
    </row>
    <row r="245" spans="1:8" x14ac:dyDescent="0.3">
      <c r="A245" s="188"/>
      <c r="B245" s="167"/>
      <c r="C245" s="189"/>
      <c r="D245" s="167"/>
      <c r="E245" s="196"/>
      <c r="F245" s="197"/>
      <c r="G245" s="302"/>
      <c r="H245" s="302"/>
    </row>
    <row r="246" spans="1:8" x14ac:dyDescent="0.3">
      <c r="A246" s="188"/>
      <c r="B246" s="167"/>
      <c r="C246" s="189"/>
      <c r="D246" s="167"/>
      <c r="E246" s="196"/>
      <c r="F246" s="197"/>
      <c r="G246" s="302"/>
      <c r="H246" s="302"/>
    </row>
    <row r="247" spans="1:8" x14ac:dyDescent="0.3">
      <c r="A247" s="188"/>
      <c r="B247" s="167"/>
      <c r="C247" s="189"/>
      <c r="D247" s="167"/>
      <c r="E247" s="196"/>
      <c r="F247" s="197"/>
      <c r="G247" s="302"/>
      <c r="H247" s="302"/>
    </row>
    <row r="248" spans="1:8" x14ac:dyDescent="0.3">
      <c r="A248" s="188"/>
      <c r="B248" s="167"/>
      <c r="C248" s="189"/>
      <c r="D248" s="167"/>
      <c r="E248" s="196"/>
      <c r="F248" s="197"/>
      <c r="G248" s="302"/>
      <c r="H248" s="302"/>
    </row>
    <row r="249" spans="1:8" x14ac:dyDescent="0.3">
      <c r="A249" s="188"/>
      <c r="B249" s="167"/>
      <c r="C249" s="189"/>
      <c r="D249" s="167"/>
      <c r="E249" s="196"/>
      <c r="F249" s="197"/>
      <c r="G249" s="302"/>
      <c r="H249" s="302"/>
    </row>
    <row r="250" spans="1:8" x14ac:dyDescent="0.3">
      <c r="A250" s="188"/>
      <c r="B250" s="167"/>
      <c r="C250" s="189"/>
      <c r="D250" s="167"/>
      <c r="E250" s="196"/>
      <c r="F250" s="197"/>
      <c r="G250" s="302"/>
      <c r="H250" s="302"/>
    </row>
    <row r="251" spans="1:8" x14ac:dyDescent="0.3">
      <c r="A251" s="188"/>
      <c r="B251" s="167"/>
      <c r="C251" s="189"/>
      <c r="D251" s="167"/>
      <c r="E251" s="196"/>
      <c r="F251" s="197"/>
      <c r="G251" s="302"/>
      <c r="H251" s="302"/>
    </row>
    <row r="252" spans="1:8" x14ac:dyDescent="0.3">
      <c r="A252" s="188"/>
      <c r="B252" s="167"/>
      <c r="C252" s="189"/>
      <c r="D252" s="167"/>
      <c r="E252" s="196"/>
      <c r="F252" s="197"/>
      <c r="G252" s="302"/>
      <c r="H252" s="302"/>
    </row>
    <row r="253" spans="1:8" x14ac:dyDescent="0.3">
      <c r="A253" s="188"/>
      <c r="B253" s="167"/>
      <c r="C253" s="189"/>
      <c r="D253" s="167"/>
      <c r="E253" s="196"/>
      <c r="F253" s="197"/>
      <c r="G253" s="302"/>
      <c r="H253" s="302"/>
    </row>
    <row r="254" spans="1:8" x14ac:dyDescent="0.3">
      <c r="A254" s="188"/>
      <c r="B254" s="167"/>
      <c r="C254" s="189"/>
      <c r="D254" s="167"/>
      <c r="E254" s="196"/>
      <c r="F254" s="197"/>
      <c r="G254" s="302"/>
      <c r="H254" s="302"/>
    </row>
    <row r="255" spans="1:8" x14ac:dyDescent="0.3">
      <c r="A255" s="188"/>
      <c r="B255" s="167"/>
      <c r="C255" s="189"/>
      <c r="D255" s="167"/>
      <c r="E255" s="196"/>
      <c r="F255" s="197"/>
      <c r="G255" s="302"/>
      <c r="H255" s="302"/>
    </row>
    <row r="256" spans="1:8" x14ac:dyDescent="0.3">
      <c r="A256" s="188"/>
      <c r="B256" s="167"/>
      <c r="C256" s="189"/>
      <c r="D256" s="167"/>
      <c r="E256" s="196"/>
      <c r="F256" s="197"/>
      <c r="G256" s="302"/>
      <c r="H256" s="302"/>
    </row>
    <row r="257" spans="1:8" x14ac:dyDescent="0.3">
      <c r="A257" s="188"/>
      <c r="B257" s="167"/>
      <c r="C257" s="189"/>
      <c r="D257" s="167"/>
      <c r="E257" s="196"/>
      <c r="F257" s="197"/>
      <c r="G257" s="302"/>
      <c r="H257" s="302"/>
    </row>
    <row r="258" spans="1:8" ht="24.9" customHeight="1" thickBot="1" x14ac:dyDescent="0.35">
      <c r="A258" s="183"/>
      <c r="B258" s="8"/>
      <c r="C258" s="11" t="s">
        <v>928</v>
      </c>
      <c r="D258" s="12"/>
      <c r="E258" s="200"/>
      <c r="F258" s="201"/>
      <c r="G258" s="304"/>
      <c r="H258" s="304">
        <f>SUM(H185:H223)</f>
        <v>0</v>
      </c>
    </row>
    <row r="259" spans="1:8" ht="15" thickTop="1" x14ac:dyDescent="0.3">
      <c r="A259" s="188"/>
      <c r="B259" s="167"/>
      <c r="C259" s="189"/>
      <c r="D259" s="167"/>
      <c r="E259" s="196"/>
      <c r="F259" s="197"/>
      <c r="G259" s="302"/>
      <c r="H259" s="302"/>
    </row>
    <row r="260" spans="1:8" x14ac:dyDescent="0.3">
      <c r="A260" s="188"/>
      <c r="B260" s="167"/>
      <c r="C260" s="190" t="s">
        <v>494</v>
      </c>
      <c r="D260" s="167"/>
      <c r="E260" s="196"/>
      <c r="F260" s="197"/>
      <c r="G260" s="302"/>
      <c r="H260" s="302"/>
    </row>
    <row r="261" spans="1:8" x14ac:dyDescent="0.3">
      <c r="A261" s="188"/>
      <c r="B261" s="167"/>
      <c r="C261" s="189"/>
      <c r="D261" s="167"/>
      <c r="E261" s="196"/>
      <c r="F261" s="197"/>
      <c r="G261" s="302"/>
      <c r="H261" s="302"/>
    </row>
    <row r="262" spans="1:8" x14ac:dyDescent="0.3">
      <c r="A262" s="188"/>
      <c r="B262" s="167"/>
      <c r="C262" s="190" t="s">
        <v>387</v>
      </c>
      <c r="D262" s="167"/>
      <c r="E262" s="196"/>
      <c r="F262" s="197"/>
      <c r="G262" s="302"/>
      <c r="H262" s="302"/>
    </row>
    <row r="263" spans="1:8" x14ac:dyDescent="0.3">
      <c r="A263" s="188"/>
      <c r="B263" s="167"/>
      <c r="C263" s="189"/>
      <c r="D263" s="167"/>
      <c r="E263" s="196"/>
      <c r="F263" s="197"/>
      <c r="G263" s="302"/>
      <c r="H263" s="302"/>
    </row>
    <row r="264" spans="1:8" x14ac:dyDescent="0.3">
      <c r="A264" s="188"/>
      <c r="B264" s="167"/>
      <c r="C264" s="190" t="s">
        <v>388</v>
      </c>
      <c r="D264" s="167"/>
      <c r="E264" s="196"/>
      <c r="F264" s="197"/>
      <c r="G264" s="302"/>
      <c r="H264" s="302"/>
    </row>
    <row r="265" spans="1:8" x14ac:dyDescent="0.3">
      <c r="A265" s="188"/>
      <c r="B265" s="167"/>
      <c r="C265" s="189"/>
      <c r="D265" s="167"/>
      <c r="E265" s="196"/>
      <c r="F265" s="197"/>
      <c r="G265" s="302"/>
      <c r="H265" s="302"/>
    </row>
    <row r="266" spans="1:8" ht="28.8" x14ac:dyDescent="0.3">
      <c r="A266" s="188"/>
      <c r="B266" s="167"/>
      <c r="C266" s="189" t="s">
        <v>389</v>
      </c>
      <c r="D266" s="167"/>
      <c r="E266" s="196"/>
      <c r="F266" s="197"/>
      <c r="G266" s="302"/>
      <c r="H266" s="302"/>
    </row>
    <row r="267" spans="1:8" x14ac:dyDescent="0.3">
      <c r="A267" s="188"/>
      <c r="B267" s="167"/>
      <c r="C267" s="189"/>
      <c r="D267" s="167"/>
      <c r="E267" s="196"/>
      <c r="F267" s="197"/>
      <c r="G267" s="302"/>
      <c r="H267" s="302"/>
    </row>
    <row r="268" spans="1:8" x14ac:dyDescent="0.3">
      <c r="A268" s="188"/>
      <c r="B268" s="167"/>
      <c r="C268" s="190" t="s">
        <v>288</v>
      </c>
      <c r="D268" s="167"/>
      <c r="E268" s="196"/>
      <c r="F268" s="197"/>
      <c r="G268" s="302"/>
      <c r="H268" s="302"/>
    </row>
    <row r="269" spans="1:8" x14ac:dyDescent="0.3">
      <c r="A269" s="188"/>
      <c r="B269" s="167"/>
      <c r="C269" s="189"/>
      <c r="D269" s="167"/>
      <c r="E269" s="196"/>
      <c r="F269" s="197"/>
      <c r="G269" s="302"/>
      <c r="H269" s="302"/>
    </row>
    <row r="270" spans="1:8" x14ac:dyDescent="0.3">
      <c r="A270" s="188"/>
      <c r="B270" s="167"/>
      <c r="C270" s="210" t="s">
        <v>390</v>
      </c>
      <c r="D270" s="167"/>
      <c r="E270" s="196"/>
      <c r="F270" s="197"/>
      <c r="G270" s="302"/>
      <c r="H270" s="302"/>
    </row>
    <row r="271" spans="1:8" x14ac:dyDescent="0.3">
      <c r="A271" s="188"/>
      <c r="B271" s="167"/>
      <c r="C271" s="189"/>
      <c r="D271" s="167"/>
      <c r="E271" s="196"/>
      <c r="F271" s="197"/>
      <c r="G271" s="302"/>
      <c r="H271" s="302"/>
    </row>
    <row r="272" spans="1:8" ht="86.4" x14ac:dyDescent="0.3">
      <c r="A272" s="188"/>
      <c r="B272" s="167"/>
      <c r="C272" s="189" t="s">
        <v>391</v>
      </c>
      <c r="D272" s="167"/>
      <c r="E272" s="196"/>
      <c r="F272" s="197"/>
      <c r="G272" s="302"/>
      <c r="H272" s="302"/>
    </row>
    <row r="273" spans="1:8" x14ac:dyDescent="0.3">
      <c r="A273" s="188"/>
      <c r="B273" s="167"/>
      <c r="C273" s="189"/>
      <c r="D273" s="167"/>
      <c r="E273" s="196"/>
      <c r="F273" s="197"/>
      <c r="G273" s="302"/>
      <c r="H273" s="302"/>
    </row>
    <row r="274" spans="1:8" x14ac:dyDescent="0.3">
      <c r="A274" s="188"/>
      <c r="B274" s="167"/>
      <c r="C274" s="210" t="s">
        <v>392</v>
      </c>
      <c r="D274" s="167"/>
      <c r="E274" s="196"/>
      <c r="F274" s="197"/>
      <c r="G274" s="302"/>
      <c r="H274" s="302"/>
    </row>
    <row r="275" spans="1:8" x14ac:dyDescent="0.3">
      <c r="A275" s="188"/>
      <c r="B275" s="167"/>
      <c r="C275" s="189"/>
      <c r="D275" s="167"/>
      <c r="E275" s="196"/>
      <c r="F275" s="197"/>
      <c r="G275" s="302"/>
      <c r="H275" s="302"/>
    </row>
    <row r="276" spans="1:8" x14ac:dyDescent="0.3">
      <c r="A276" s="188"/>
      <c r="B276" s="167"/>
      <c r="C276" s="189" t="s">
        <v>393</v>
      </c>
      <c r="D276" s="167"/>
      <c r="E276" s="196"/>
      <c r="F276" s="197"/>
      <c r="G276" s="302"/>
      <c r="H276" s="302"/>
    </row>
    <row r="277" spans="1:8" x14ac:dyDescent="0.3">
      <c r="A277" s="188"/>
      <c r="B277" s="167"/>
      <c r="C277" s="189"/>
      <c r="D277" s="167"/>
      <c r="E277" s="196"/>
      <c r="F277" s="197"/>
      <c r="G277" s="302"/>
      <c r="H277" s="302"/>
    </row>
    <row r="278" spans="1:8" x14ac:dyDescent="0.3">
      <c r="A278" s="188"/>
      <c r="B278" s="167"/>
      <c r="C278" s="210" t="s">
        <v>394</v>
      </c>
      <c r="D278" s="167"/>
      <c r="E278" s="196"/>
      <c r="F278" s="197"/>
      <c r="G278" s="302"/>
      <c r="H278" s="302"/>
    </row>
    <row r="279" spans="1:8" x14ac:dyDescent="0.3">
      <c r="A279" s="188"/>
      <c r="B279" s="167"/>
      <c r="C279" s="189"/>
      <c r="D279" s="167"/>
      <c r="E279" s="196"/>
      <c r="F279" s="197"/>
      <c r="G279" s="302"/>
      <c r="H279" s="302"/>
    </row>
    <row r="280" spans="1:8" ht="57.6" x14ac:dyDescent="0.3">
      <c r="A280" s="188"/>
      <c r="B280" s="167"/>
      <c r="C280" s="189" t="s">
        <v>395</v>
      </c>
      <c r="D280" s="167"/>
      <c r="E280" s="196"/>
      <c r="F280" s="197"/>
      <c r="G280" s="302"/>
      <c r="H280" s="302"/>
    </row>
    <row r="281" spans="1:8" x14ac:dyDescent="0.3">
      <c r="A281" s="188"/>
      <c r="B281" s="167"/>
      <c r="C281" s="189"/>
      <c r="D281" s="167"/>
      <c r="E281" s="196"/>
      <c r="F281" s="197"/>
      <c r="G281" s="302"/>
      <c r="H281" s="302"/>
    </row>
    <row r="282" spans="1:8" x14ac:dyDescent="0.3">
      <c r="A282" s="188"/>
      <c r="B282" s="167"/>
      <c r="C282" s="210" t="s">
        <v>396</v>
      </c>
      <c r="D282" s="167"/>
      <c r="E282" s="196"/>
      <c r="F282" s="197"/>
      <c r="G282" s="302"/>
      <c r="H282" s="302"/>
    </row>
    <row r="283" spans="1:8" x14ac:dyDescent="0.3">
      <c r="A283" s="188"/>
      <c r="B283" s="167"/>
      <c r="C283" s="189"/>
      <c r="D283" s="167"/>
      <c r="E283" s="196"/>
      <c r="F283" s="197"/>
      <c r="G283" s="302"/>
      <c r="H283" s="302"/>
    </row>
    <row r="284" spans="1:8" ht="43.2" x14ac:dyDescent="0.3">
      <c r="A284" s="188"/>
      <c r="B284" s="167"/>
      <c r="C284" s="189" t="s">
        <v>397</v>
      </c>
      <c r="D284" s="167"/>
      <c r="E284" s="196"/>
      <c r="F284" s="197"/>
      <c r="G284" s="302"/>
      <c r="H284" s="302"/>
    </row>
    <row r="285" spans="1:8" x14ac:dyDescent="0.3">
      <c r="A285" s="188"/>
      <c r="B285" s="167"/>
      <c r="C285" s="189"/>
      <c r="D285" s="167"/>
      <c r="E285" s="196"/>
      <c r="F285" s="197"/>
      <c r="G285" s="302"/>
      <c r="H285" s="302"/>
    </row>
    <row r="286" spans="1:8" x14ac:dyDescent="0.3">
      <c r="A286" s="188"/>
      <c r="B286" s="167"/>
      <c r="C286" s="210" t="s">
        <v>398</v>
      </c>
      <c r="D286" s="167"/>
      <c r="E286" s="196"/>
      <c r="F286" s="197"/>
      <c r="G286" s="302"/>
      <c r="H286" s="302"/>
    </row>
    <row r="287" spans="1:8" x14ac:dyDescent="0.3">
      <c r="A287" s="188"/>
      <c r="B287" s="167"/>
      <c r="C287" s="189"/>
      <c r="D287" s="167"/>
      <c r="E287" s="196"/>
      <c r="F287" s="197"/>
      <c r="G287" s="302"/>
      <c r="H287" s="302"/>
    </row>
    <row r="288" spans="1:8" ht="57.6" x14ac:dyDescent="0.3">
      <c r="A288" s="188"/>
      <c r="B288" s="167"/>
      <c r="C288" s="189" t="s">
        <v>399</v>
      </c>
      <c r="D288" s="167"/>
      <c r="E288" s="196"/>
      <c r="F288" s="197"/>
      <c r="G288" s="302"/>
      <c r="H288" s="302"/>
    </row>
    <row r="289" spans="1:8" x14ac:dyDescent="0.3">
      <c r="A289" s="188"/>
      <c r="B289" s="167"/>
      <c r="C289" s="189"/>
      <c r="D289" s="167"/>
      <c r="E289" s="196"/>
      <c r="F289" s="197"/>
      <c r="G289" s="302"/>
      <c r="H289" s="302"/>
    </row>
    <row r="290" spans="1:8" x14ac:dyDescent="0.3">
      <c r="A290" s="188"/>
      <c r="B290" s="167"/>
      <c r="C290" s="210" t="s">
        <v>400</v>
      </c>
      <c r="D290" s="167"/>
      <c r="E290" s="196"/>
      <c r="F290" s="197"/>
      <c r="G290" s="302"/>
      <c r="H290" s="302"/>
    </row>
    <row r="291" spans="1:8" x14ac:dyDescent="0.3">
      <c r="A291" s="188"/>
      <c r="B291" s="167"/>
      <c r="C291" s="189"/>
      <c r="D291" s="167"/>
      <c r="E291" s="196"/>
      <c r="F291" s="197"/>
      <c r="G291" s="302"/>
      <c r="H291" s="302"/>
    </row>
    <row r="292" spans="1:8" ht="28.8" x14ac:dyDescent="0.3">
      <c r="A292" s="188"/>
      <c r="B292" s="167"/>
      <c r="C292" s="189" t="s">
        <v>401</v>
      </c>
      <c r="D292" s="167"/>
      <c r="E292" s="196"/>
      <c r="F292" s="197"/>
      <c r="G292" s="302"/>
      <c r="H292" s="302"/>
    </row>
    <row r="293" spans="1:8" x14ac:dyDescent="0.3">
      <c r="A293" s="188"/>
      <c r="B293" s="167"/>
      <c r="C293" s="189"/>
      <c r="D293" s="167"/>
      <c r="E293" s="196"/>
      <c r="F293" s="197"/>
      <c r="G293" s="302"/>
      <c r="H293" s="302"/>
    </row>
    <row r="294" spans="1:8" x14ac:dyDescent="0.3">
      <c r="A294" s="188"/>
      <c r="B294" s="167"/>
      <c r="C294" s="210" t="s">
        <v>402</v>
      </c>
      <c r="D294" s="167"/>
      <c r="E294" s="196"/>
      <c r="F294" s="197"/>
      <c r="G294" s="302"/>
      <c r="H294" s="302"/>
    </row>
    <row r="295" spans="1:8" x14ac:dyDescent="0.3">
      <c r="A295" s="188"/>
      <c r="B295" s="167"/>
      <c r="C295" s="189"/>
      <c r="D295" s="167"/>
      <c r="E295" s="196"/>
      <c r="F295" s="197"/>
      <c r="G295" s="302"/>
      <c r="H295" s="302"/>
    </row>
    <row r="296" spans="1:8" ht="28.8" x14ac:dyDescent="0.3">
      <c r="A296" s="188"/>
      <c r="B296" s="167"/>
      <c r="C296" s="189" t="s">
        <v>403</v>
      </c>
      <c r="D296" s="167"/>
      <c r="E296" s="196"/>
      <c r="F296" s="197"/>
      <c r="G296" s="302"/>
      <c r="H296" s="302"/>
    </row>
    <row r="297" spans="1:8" x14ac:dyDescent="0.3">
      <c r="A297" s="188"/>
      <c r="B297" s="167"/>
      <c r="C297" s="189"/>
      <c r="D297" s="167"/>
      <c r="E297" s="196"/>
      <c r="F297" s="197"/>
      <c r="G297" s="302"/>
      <c r="H297" s="302"/>
    </row>
    <row r="298" spans="1:8" x14ac:dyDescent="0.3">
      <c r="A298" s="188"/>
      <c r="B298" s="167"/>
      <c r="C298" s="208" t="s">
        <v>404</v>
      </c>
      <c r="D298" s="167"/>
      <c r="E298" s="196"/>
      <c r="F298" s="197"/>
      <c r="G298" s="302"/>
      <c r="H298" s="302"/>
    </row>
    <row r="299" spans="1:8" x14ac:dyDescent="0.3">
      <c r="A299" s="188"/>
      <c r="B299" s="167"/>
      <c r="C299" s="189"/>
      <c r="D299" s="167"/>
      <c r="E299" s="196"/>
      <c r="F299" s="197"/>
      <c r="G299" s="302"/>
      <c r="H299" s="302"/>
    </row>
    <row r="300" spans="1:8" x14ac:dyDescent="0.3">
      <c r="A300" s="188"/>
      <c r="B300" s="167"/>
      <c r="C300" s="190" t="s">
        <v>405</v>
      </c>
      <c r="D300" s="167"/>
      <c r="E300" s="196"/>
      <c r="F300" s="197"/>
      <c r="G300" s="302"/>
      <c r="H300" s="302"/>
    </row>
    <row r="301" spans="1:8" x14ac:dyDescent="0.3">
      <c r="A301" s="188"/>
      <c r="B301" s="167"/>
      <c r="C301" s="189"/>
      <c r="D301" s="167"/>
      <c r="E301" s="196"/>
      <c r="F301" s="197"/>
      <c r="G301" s="302"/>
      <c r="H301" s="302"/>
    </row>
    <row r="302" spans="1:8" x14ac:dyDescent="0.3">
      <c r="A302" s="188"/>
      <c r="B302" s="167"/>
      <c r="C302" s="208" t="s">
        <v>406</v>
      </c>
      <c r="D302" s="167"/>
      <c r="E302" s="196"/>
      <c r="F302" s="197"/>
      <c r="G302" s="302"/>
      <c r="H302" s="302"/>
    </row>
    <row r="303" spans="1:8" x14ac:dyDescent="0.3">
      <c r="A303" s="188"/>
      <c r="B303" s="167"/>
      <c r="C303" s="189"/>
      <c r="D303" s="167"/>
      <c r="E303" s="196"/>
      <c r="F303" s="197"/>
      <c r="G303" s="302"/>
      <c r="H303" s="302"/>
    </row>
    <row r="304" spans="1:8" x14ac:dyDescent="0.3">
      <c r="A304" s="188"/>
      <c r="B304" s="167"/>
      <c r="C304" s="210" t="s">
        <v>407</v>
      </c>
      <c r="D304" s="167"/>
      <c r="E304" s="196"/>
      <c r="F304" s="197"/>
      <c r="G304" s="302"/>
      <c r="H304" s="302"/>
    </row>
    <row r="305" spans="1:8" x14ac:dyDescent="0.3">
      <c r="A305" s="188"/>
      <c r="B305" s="167"/>
      <c r="C305" s="189"/>
      <c r="D305" s="167"/>
      <c r="E305" s="196"/>
      <c r="F305" s="197"/>
      <c r="G305" s="302"/>
      <c r="H305" s="302"/>
    </row>
    <row r="306" spans="1:8" x14ac:dyDescent="0.3">
      <c r="A306" s="188" t="s">
        <v>13</v>
      </c>
      <c r="B306" s="167"/>
      <c r="C306" s="189" t="s">
        <v>408</v>
      </c>
      <c r="D306" s="167"/>
      <c r="E306" s="196" t="s">
        <v>409</v>
      </c>
      <c r="F306" s="197">
        <v>348</v>
      </c>
      <c r="G306" s="302"/>
      <c r="H306" s="302">
        <f>ROUND($F306*G306,2)</f>
        <v>0</v>
      </c>
    </row>
    <row r="307" spans="1:8" x14ac:dyDescent="0.3">
      <c r="A307" s="188"/>
      <c r="B307" s="167"/>
      <c r="C307" s="189"/>
      <c r="D307" s="167"/>
      <c r="E307" s="196"/>
      <c r="F307" s="197"/>
      <c r="G307" s="302"/>
      <c r="H307" s="302"/>
    </row>
    <row r="308" spans="1:8" x14ac:dyDescent="0.3">
      <c r="A308" s="188"/>
      <c r="B308" s="167"/>
      <c r="C308" s="189"/>
      <c r="D308" s="167"/>
      <c r="E308" s="196"/>
      <c r="F308" s="197"/>
      <c r="G308" s="302"/>
      <c r="H308" s="302"/>
    </row>
    <row r="309" spans="1:8" x14ac:dyDescent="0.3">
      <c r="A309" s="188"/>
      <c r="B309" s="167"/>
      <c r="C309" s="189"/>
      <c r="D309" s="167"/>
      <c r="E309" s="196"/>
      <c r="F309" s="197"/>
      <c r="G309" s="302"/>
      <c r="H309" s="302"/>
    </row>
    <row r="310" spans="1:8" ht="24.9" customHeight="1" thickBot="1" x14ac:dyDescent="0.35">
      <c r="A310" s="183"/>
      <c r="B310" s="8"/>
      <c r="C310" s="11" t="s">
        <v>926</v>
      </c>
      <c r="D310" s="8"/>
      <c r="E310" s="198"/>
      <c r="F310" s="199"/>
      <c r="G310" s="306"/>
      <c r="H310" s="306">
        <f>SUM(H305:H308)</f>
        <v>0</v>
      </c>
    </row>
    <row r="311" spans="1:8" ht="15" thickTop="1" x14ac:dyDescent="0.3">
      <c r="A311" s="188"/>
      <c r="B311" s="167"/>
      <c r="C311" s="191" t="s">
        <v>927</v>
      </c>
      <c r="D311" s="167"/>
      <c r="E311" s="196"/>
      <c r="F311" s="197"/>
      <c r="G311" s="302"/>
      <c r="H311" s="302">
        <f>H310</f>
        <v>0</v>
      </c>
    </row>
    <row r="312" spans="1:8" x14ac:dyDescent="0.3">
      <c r="A312" s="188"/>
      <c r="B312" s="167"/>
      <c r="C312" s="189"/>
      <c r="D312" s="167"/>
      <c r="E312" s="196"/>
      <c r="F312" s="197"/>
      <c r="G312" s="302"/>
      <c r="H312" s="302"/>
    </row>
    <row r="313" spans="1:8" x14ac:dyDescent="0.3">
      <c r="A313" s="188"/>
      <c r="B313" s="167"/>
      <c r="C313" s="210" t="s">
        <v>410</v>
      </c>
      <c r="D313" s="167"/>
      <c r="E313" s="196"/>
      <c r="F313" s="197"/>
      <c r="G313" s="302"/>
      <c r="H313" s="302"/>
    </row>
    <row r="314" spans="1:8" x14ac:dyDescent="0.3">
      <c r="A314" s="188"/>
      <c r="B314" s="167"/>
      <c r="C314" s="189"/>
      <c r="D314" s="167"/>
      <c r="E314" s="196"/>
      <c r="F314" s="197"/>
      <c r="G314" s="302"/>
      <c r="H314" s="302"/>
    </row>
    <row r="315" spans="1:8" ht="28.8" x14ac:dyDescent="0.3">
      <c r="A315" s="188" t="s">
        <v>36</v>
      </c>
      <c r="B315" s="167"/>
      <c r="C315" s="189" t="s">
        <v>411</v>
      </c>
      <c r="D315" s="167"/>
      <c r="E315" s="196" t="s">
        <v>409</v>
      </c>
      <c r="F315" s="197">
        <v>6</v>
      </c>
      <c r="G315" s="302"/>
      <c r="H315" s="302">
        <f>ROUND($F315*G315,2)</f>
        <v>0</v>
      </c>
    </row>
    <row r="316" spans="1:8" x14ac:dyDescent="0.3">
      <c r="A316" s="188"/>
      <c r="B316" s="167"/>
      <c r="C316" s="189"/>
      <c r="D316" s="167"/>
      <c r="E316" s="196"/>
      <c r="F316" s="197"/>
      <c r="G316" s="302"/>
      <c r="H316" s="302"/>
    </row>
    <row r="317" spans="1:8" x14ac:dyDescent="0.3">
      <c r="A317" s="188"/>
      <c r="B317" s="167"/>
      <c r="C317" s="208" t="s">
        <v>412</v>
      </c>
      <c r="D317" s="167"/>
      <c r="E317" s="196"/>
      <c r="F317" s="197"/>
      <c r="G317" s="302"/>
      <c r="H317" s="302"/>
    </row>
    <row r="318" spans="1:8" x14ac:dyDescent="0.3">
      <c r="A318" s="188"/>
      <c r="B318" s="167"/>
      <c r="C318" s="189"/>
      <c r="D318" s="167"/>
      <c r="E318" s="196"/>
      <c r="F318" s="197"/>
      <c r="G318" s="302"/>
      <c r="H318" s="302"/>
    </row>
    <row r="319" spans="1:8" ht="28.8" x14ac:dyDescent="0.3">
      <c r="A319" s="188"/>
      <c r="B319" s="167"/>
      <c r="C319" s="210" t="s">
        <v>413</v>
      </c>
      <c r="D319" s="167"/>
      <c r="E319" s="196"/>
      <c r="F319" s="197"/>
      <c r="G319" s="302"/>
      <c r="H319" s="302"/>
    </row>
    <row r="320" spans="1:8" x14ac:dyDescent="0.3">
      <c r="A320" s="188"/>
      <c r="B320" s="167"/>
      <c r="C320" s="189"/>
      <c r="D320" s="167"/>
      <c r="E320" s="196"/>
      <c r="F320" s="197"/>
      <c r="G320" s="302"/>
      <c r="H320" s="302"/>
    </row>
    <row r="321" spans="1:8" x14ac:dyDescent="0.3">
      <c r="A321" s="188" t="s">
        <v>40</v>
      </c>
      <c r="B321" s="167"/>
      <c r="C321" s="189" t="s">
        <v>414</v>
      </c>
      <c r="D321" s="167"/>
      <c r="E321" s="196" t="s">
        <v>409</v>
      </c>
      <c r="F321" s="197"/>
      <c r="G321" s="302"/>
      <c r="H321" s="302" t="s">
        <v>618</v>
      </c>
    </row>
    <row r="322" spans="1:8" x14ac:dyDescent="0.3">
      <c r="A322" s="188"/>
      <c r="B322" s="167"/>
      <c r="C322" s="189"/>
      <c r="D322" s="167"/>
      <c r="E322" s="196"/>
      <c r="F322" s="197"/>
      <c r="G322" s="302"/>
      <c r="H322" s="302"/>
    </row>
    <row r="323" spans="1:8" ht="28.8" x14ac:dyDescent="0.3">
      <c r="A323" s="188"/>
      <c r="B323" s="167"/>
      <c r="C323" s="210" t="s">
        <v>415</v>
      </c>
      <c r="D323" s="167"/>
      <c r="E323" s="196"/>
      <c r="F323" s="197"/>
      <c r="G323" s="302"/>
      <c r="H323" s="302"/>
    </row>
    <row r="324" spans="1:8" x14ac:dyDescent="0.3">
      <c r="A324" s="188"/>
      <c r="B324" s="167"/>
      <c r="C324" s="189"/>
      <c r="D324" s="167"/>
      <c r="E324" s="196"/>
      <c r="F324" s="197"/>
      <c r="G324" s="302"/>
      <c r="H324" s="302"/>
    </row>
    <row r="325" spans="1:8" x14ac:dyDescent="0.3">
      <c r="A325" s="188" t="s">
        <v>42</v>
      </c>
      <c r="B325" s="167"/>
      <c r="C325" s="189" t="s">
        <v>414</v>
      </c>
      <c r="D325" s="167"/>
      <c r="E325" s="196" t="s">
        <v>409</v>
      </c>
      <c r="F325" s="197">
        <v>239</v>
      </c>
      <c r="G325" s="302"/>
      <c r="H325" s="302">
        <f>ROUND($F325*G325,2)</f>
        <v>0</v>
      </c>
    </row>
    <row r="326" spans="1:8" x14ac:dyDescent="0.3">
      <c r="A326" s="188"/>
      <c r="B326" s="167"/>
      <c r="C326" s="189"/>
      <c r="D326" s="167"/>
      <c r="E326" s="196"/>
      <c r="F326" s="197"/>
      <c r="G326" s="302"/>
      <c r="H326" s="302"/>
    </row>
    <row r="327" spans="1:8" ht="28.8" x14ac:dyDescent="0.3">
      <c r="A327" s="188"/>
      <c r="B327" s="167"/>
      <c r="C327" s="210" t="s">
        <v>416</v>
      </c>
      <c r="D327" s="167"/>
      <c r="E327" s="196"/>
      <c r="F327" s="197"/>
      <c r="G327" s="302"/>
      <c r="H327" s="302"/>
    </row>
    <row r="328" spans="1:8" x14ac:dyDescent="0.3">
      <c r="A328" s="188"/>
      <c r="B328" s="167"/>
      <c r="C328" s="189"/>
      <c r="D328" s="167"/>
      <c r="E328" s="196"/>
      <c r="F328" s="197"/>
      <c r="G328" s="302"/>
      <c r="H328" s="302"/>
    </row>
    <row r="329" spans="1:8" x14ac:dyDescent="0.3">
      <c r="A329" s="188" t="s">
        <v>13</v>
      </c>
      <c r="B329" s="167"/>
      <c r="C329" s="189" t="s">
        <v>414</v>
      </c>
      <c r="D329" s="167"/>
      <c r="E329" s="196" t="s">
        <v>409</v>
      </c>
      <c r="F329" s="197"/>
      <c r="G329" s="302"/>
      <c r="H329" s="302" t="s">
        <v>618</v>
      </c>
    </row>
    <row r="330" spans="1:8" x14ac:dyDescent="0.3">
      <c r="A330" s="188"/>
      <c r="B330" s="167"/>
      <c r="C330" s="189"/>
      <c r="D330" s="167"/>
      <c r="E330" s="196"/>
      <c r="F330" s="197"/>
      <c r="G330" s="302"/>
      <c r="H330" s="302"/>
    </row>
    <row r="331" spans="1:8" x14ac:dyDescent="0.3">
      <c r="A331" s="188"/>
      <c r="B331" s="167"/>
      <c r="C331" s="210" t="s">
        <v>417</v>
      </c>
      <c r="D331" s="167"/>
      <c r="E331" s="196"/>
      <c r="F331" s="197"/>
      <c r="G331" s="302"/>
      <c r="H331" s="302"/>
    </row>
    <row r="332" spans="1:8" x14ac:dyDescent="0.3">
      <c r="A332" s="188"/>
      <c r="B332" s="167"/>
      <c r="C332" s="189"/>
      <c r="D332" s="167"/>
      <c r="E332" s="196"/>
      <c r="F332" s="197"/>
      <c r="G332" s="302"/>
      <c r="H332" s="302"/>
    </row>
    <row r="333" spans="1:8" ht="57.6" x14ac:dyDescent="0.3">
      <c r="A333" s="188" t="s">
        <v>36</v>
      </c>
      <c r="B333" s="167"/>
      <c r="C333" s="189" t="s">
        <v>418</v>
      </c>
      <c r="D333" s="167"/>
      <c r="E333" s="196" t="s">
        <v>316</v>
      </c>
      <c r="F333" s="197">
        <v>819</v>
      </c>
      <c r="G333" s="302"/>
      <c r="H333" s="302">
        <f>ROUND($F333*G333,2)</f>
        <v>0</v>
      </c>
    </row>
    <row r="334" spans="1:8" x14ac:dyDescent="0.3">
      <c r="A334" s="188"/>
      <c r="B334" s="167"/>
      <c r="C334" s="189"/>
      <c r="D334" s="167"/>
      <c r="E334" s="196"/>
      <c r="F334" s="197"/>
      <c r="G334" s="302"/>
      <c r="H334" s="302"/>
    </row>
    <row r="335" spans="1:8" x14ac:dyDescent="0.3">
      <c r="A335" s="188"/>
      <c r="B335" s="167"/>
      <c r="C335" s="190" t="s">
        <v>419</v>
      </c>
      <c r="D335" s="167"/>
      <c r="E335" s="196"/>
      <c r="F335" s="197"/>
      <c r="G335" s="302"/>
      <c r="H335" s="302"/>
    </row>
    <row r="336" spans="1:8" x14ac:dyDescent="0.3">
      <c r="A336" s="188"/>
      <c r="B336" s="167"/>
      <c r="C336" s="189"/>
      <c r="D336" s="167"/>
      <c r="E336" s="196"/>
      <c r="F336" s="197"/>
      <c r="G336" s="302"/>
      <c r="H336" s="302"/>
    </row>
    <row r="337" spans="1:8" x14ac:dyDescent="0.3">
      <c r="A337" s="188"/>
      <c r="B337" s="167"/>
      <c r="C337" s="210" t="s">
        <v>407</v>
      </c>
      <c r="D337" s="167"/>
      <c r="E337" s="196"/>
      <c r="F337" s="197"/>
      <c r="G337" s="302"/>
      <c r="H337" s="302"/>
    </row>
    <row r="338" spans="1:8" x14ac:dyDescent="0.3">
      <c r="A338" s="188"/>
      <c r="B338" s="167"/>
      <c r="C338" s="189"/>
      <c r="D338" s="167"/>
      <c r="E338" s="196"/>
      <c r="F338" s="197"/>
      <c r="G338" s="302"/>
      <c r="H338" s="302"/>
    </row>
    <row r="339" spans="1:8" x14ac:dyDescent="0.3">
      <c r="A339" s="188" t="s">
        <v>40</v>
      </c>
      <c r="B339" s="167"/>
      <c r="C339" s="189" t="s">
        <v>420</v>
      </c>
      <c r="D339" s="167"/>
      <c r="E339" s="196" t="s">
        <v>409</v>
      </c>
      <c r="F339" s="197">
        <v>6</v>
      </c>
      <c r="G339" s="302"/>
      <c r="H339" s="302">
        <f>ROUND($F339*G339,2)</f>
        <v>0</v>
      </c>
    </row>
    <row r="340" spans="1:8" x14ac:dyDescent="0.3">
      <c r="A340" s="188"/>
      <c r="B340" s="167"/>
      <c r="C340" s="189"/>
      <c r="D340" s="167"/>
      <c r="E340" s="196"/>
      <c r="F340" s="197"/>
      <c r="G340" s="302"/>
      <c r="H340" s="302"/>
    </row>
    <row r="341" spans="1:8" x14ac:dyDescent="0.3">
      <c r="A341" s="188"/>
      <c r="B341" s="167"/>
      <c r="C341" s="210" t="s">
        <v>421</v>
      </c>
      <c r="D341" s="167"/>
      <c r="E341" s="196"/>
      <c r="F341" s="197"/>
      <c r="G341" s="302"/>
      <c r="H341" s="302"/>
    </row>
    <row r="342" spans="1:8" x14ac:dyDescent="0.3">
      <c r="A342" s="188"/>
      <c r="B342" s="167"/>
      <c r="C342" s="189"/>
      <c r="D342" s="167"/>
      <c r="E342" s="196"/>
      <c r="F342" s="197"/>
      <c r="G342" s="302"/>
      <c r="H342" s="302"/>
    </row>
    <row r="343" spans="1:8" x14ac:dyDescent="0.3">
      <c r="A343" s="188" t="s">
        <v>42</v>
      </c>
      <c r="B343" s="167"/>
      <c r="C343" s="189" t="s">
        <v>422</v>
      </c>
      <c r="D343" s="167"/>
      <c r="E343" s="196" t="s">
        <v>409</v>
      </c>
      <c r="F343" s="197">
        <v>1</v>
      </c>
      <c r="G343" s="302"/>
      <c r="H343" s="302">
        <f>ROUND($F343*G343,2)</f>
        <v>0</v>
      </c>
    </row>
    <row r="344" spans="1:8" x14ac:dyDescent="0.3">
      <c r="A344" s="188"/>
      <c r="B344" s="167"/>
      <c r="C344" s="189"/>
      <c r="D344" s="167"/>
      <c r="E344" s="196"/>
      <c r="F344" s="197"/>
      <c r="G344" s="302"/>
      <c r="H344" s="302"/>
    </row>
    <row r="345" spans="1:8" x14ac:dyDescent="0.3">
      <c r="A345" s="188" t="s">
        <v>44</v>
      </c>
      <c r="B345" s="167"/>
      <c r="C345" s="189" t="s">
        <v>423</v>
      </c>
      <c r="D345" s="167"/>
      <c r="E345" s="196" t="s">
        <v>409</v>
      </c>
      <c r="F345" s="197">
        <v>1</v>
      </c>
      <c r="G345" s="302"/>
      <c r="H345" s="302">
        <f>ROUND($F345*G345,2)</f>
        <v>0</v>
      </c>
    </row>
    <row r="346" spans="1:8" x14ac:dyDescent="0.3">
      <c r="A346" s="188"/>
      <c r="B346" s="167"/>
      <c r="C346" s="189"/>
      <c r="D346" s="167"/>
      <c r="E346" s="196"/>
      <c r="F346" s="197"/>
      <c r="G346" s="302"/>
      <c r="H346" s="302"/>
    </row>
    <row r="347" spans="1:8" ht="28.8" x14ac:dyDescent="0.3">
      <c r="A347" s="188"/>
      <c r="B347" s="167"/>
      <c r="C347" s="210" t="s">
        <v>424</v>
      </c>
      <c r="D347" s="167"/>
      <c r="E347" s="196"/>
      <c r="F347" s="197"/>
      <c r="G347" s="302"/>
      <c r="H347" s="302"/>
    </row>
    <row r="348" spans="1:8" x14ac:dyDescent="0.3">
      <c r="A348" s="188"/>
      <c r="B348" s="167"/>
      <c r="C348" s="189"/>
      <c r="D348" s="167"/>
      <c r="E348" s="196"/>
      <c r="F348" s="197"/>
      <c r="G348" s="302"/>
      <c r="H348" s="302"/>
    </row>
    <row r="349" spans="1:8" ht="28.8" x14ac:dyDescent="0.3">
      <c r="A349" s="188" t="s">
        <v>46</v>
      </c>
      <c r="B349" s="167"/>
      <c r="C349" s="189" t="s">
        <v>425</v>
      </c>
      <c r="D349" s="167"/>
      <c r="E349" s="196" t="s">
        <v>316</v>
      </c>
      <c r="F349" s="197">
        <v>16</v>
      </c>
      <c r="G349" s="302"/>
      <c r="H349" s="302">
        <f>ROUND($F349*G349,2)</f>
        <v>0</v>
      </c>
    </row>
    <row r="350" spans="1:8" x14ac:dyDescent="0.3">
      <c r="A350" s="188"/>
      <c r="B350" s="167"/>
      <c r="C350" s="189"/>
      <c r="D350" s="167"/>
      <c r="E350" s="196"/>
      <c r="F350" s="197"/>
      <c r="G350" s="302"/>
      <c r="H350" s="302"/>
    </row>
    <row r="351" spans="1:8" x14ac:dyDescent="0.3">
      <c r="A351" s="188"/>
      <c r="B351" s="167"/>
      <c r="C351" s="210" t="s">
        <v>426</v>
      </c>
      <c r="D351" s="167"/>
      <c r="E351" s="196"/>
      <c r="F351" s="197"/>
      <c r="G351" s="302"/>
      <c r="H351" s="302"/>
    </row>
    <row r="352" spans="1:8" x14ac:dyDescent="0.3">
      <c r="A352" s="188"/>
      <c r="B352" s="167"/>
      <c r="C352" s="189"/>
      <c r="D352" s="167"/>
      <c r="E352" s="196"/>
      <c r="F352" s="197"/>
      <c r="G352" s="302"/>
      <c r="H352" s="302"/>
    </row>
    <row r="353" spans="1:8" ht="28.8" x14ac:dyDescent="0.3">
      <c r="A353" s="188" t="s">
        <v>48</v>
      </c>
      <c r="B353" s="167"/>
      <c r="C353" s="189" t="s">
        <v>427</v>
      </c>
      <c r="D353" s="167"/>
      <c r="E353" s="196" t="s">
        <v>35</v>
      </c>
      <c r="F353" s="197">
        <v>1</v>
      </c>
      <c r="G353" s="302"/>
      <c r="H353" s="302">
        <f>ROUND($F353*G353,2)</f>
        <v>0</v>
      </c>
    </row>
    <row r="354" spans="1:8" x14ac:dyDescent="0.3">
      <c r="A354" s="188"/>
      <c r="B354" s="167"/>
      <c r="C354" s="189"/>
      <c r="D354" s="167"/>
      <c r="E354" s="196"/>
      <c r="F354" s="197"/>
      <c r="G354" s="302"/>
      <c r="H354" s="302"/>
    </row>
    <row r="355" spans="1:8" x14ac:dyDescent="0.3">
      <c r="A355" s="188"/>
      <c r="B355" s="167"/>
      <c r="C355" s="210" t="s">
        <v>428</v>
      </c>
      <c r="D355" s="167"/>
      <c r="E355" s="196"/>
      <c r="F355" s="197"/>
      <c r="G355" s="302"/>
      <c r="H355" s="302"/>
    </row>
    <row r="356" spans="1:8" x14ac:dyDescent="0.3">
      <c r="A356" s="188"/>
      <c r="B356" s="167"/>
      <c r="C356" s="189"/>
      <c r="D356" s="167"/>
      <c r="E356" s="196"/>
      <c r="F356" s="197"/>
      <c r="G356" s="302"/>
      <c r="H356" s="302"/>
    </row>
    <row r="357" spans="1:8" x14ac:dyDescent="0.3">
      <c r="A357" s="188" t="s">
        <v>172</v>
      </c>
      <c r="B357" s="167"/>
      <c r="C357" s="189" t="s">
        <v>429</v>
      </c>
      <c r="D357" s="167"/>
      <c r="E357" s="196" t="s">
        <v>316</v>
      </c>
      <c r="F357" s="197">
        <v>16</v>
      </c>
      <c r="G357" s="302"/>
      <c r="H357" s="302">
        <f>ROUND($F357*G357,2)</f>
        <v>0</v>
      </c>
    </row>
    <row r="358" spans="1:8" x14ac:dyDescent="0.3">
      <c r="A358" s="188"/>
      <c r="B358" s="167"/>
      <c r="C358" s="189"/>
      <c r="D358" s="167"/>
      <c r="E358" s="196"/>
      <c r="F358" s="197"/>
      <c r="G358" s="302"/>
      <c r="H358" s="302"/>
    </row>
    <row r="359" spans="1:8" x14ac:dyDescent="0.3">
      <c r="A359" s="188"/>
      <c r="B359" s="167"/>
      <c r="C359" s="208" t="s">
        <v>412</v>
      </c>
      <c r="D359" s="167"/>
      <c r="E359" s="196"/>
      <c r="F359" s="197"/>
      <c r="G359" s="302"/>
      <c r="H359" s="302"/>
    </row>
    <row r="360" spans="1:8" x14ac:dyDescent="0.3">
      <c r="A360" s="188"/>
      <c r="B360" s="167"/>
      <c r="C360" s="189"/>
      <c r="D360" s="167"/>
      <c r="E360" s="196"/>
      <c r="F360" s="197"/>
      <c r="G360" s="302"/>
      <c r="H360" s="302"/>
    </row>
    <row r="361" spans="1:8" ht="28.8" x14ac:dyDescent="0.3">
      <c r="A361" s="188"/>
      <c r="B361" s="167"/>
      <c r="C361" s="210" t="s">
        <v>413</v>
      </c>
      <c r="D361" s="167"/>
      <c r="E361" s="196"/>
      <c r="F361" s="197"/>
      <c r="G361" s="302"/>
      <c r="H361" s="302"/>
    </row>
    <row r="362" spans="1:8" x14ac:dyDescent="0.3">
      <c r="A362" s="188"/>
      <c r="B362" s="167"/>
      <c r="C362" s="189"/>
      <c r="D362" s="167"/>
      <c r="E362" s="196"/>
      <c r="F362" s="197"/>
      <c r="G362" s="302"/>
      <c r="H362" s="302"/>
    </row>
    <row r="363" spans="1:8" x14ac:dyDescent="0.3">
      <c r="A363" s="188" t="s">
        <v>174</v>
      </c>
      <c r="B363" s="167"/>
      <c r="C363" s="189" t="s">
        <v>430</v>
      </c>
      <c r="D363" s="167"/>
      <c r="E363" s="196" t="s">
        <v>409</v>
      </c>
      <c r="F363" s="197">
        <v>6</v>
      </c>
      <c r="G363" s="302"/>
      <c r="H363" s="302">
        <f>ROUND($F363*G363,2)</f>
        <v>0</v>
      </c>
    </row>
    <row r="364" spans="1:8" x14ac:dyDescent="0.3">
      <c r="A364" s="188"/>
      <c r="B364" s="167"/>
      <c r="C364" s="189"/>
      <c r="D364" s="167"/>
      <c r="E364" s="196"/>
      <c r="F364" s="197"/>
      <c r="G364" s="302"/>
      <c r="H364" s="302"/>
    </row>
    <row r="365" spans="1:8" x14ac:dyDescent="0.3">
      <c r="A365" s="188"/>
      <c r="B365" s="167"/>
      <c r="C365" s="210" t="s">
        <v>431</v>
      </c>
      <c r="D365" s="167"/>
      <c r="E365" s="196"/>
      <c r="F365" s="197"/>
      <c r="G365" s="302"/>
      <c r="H365" s="302"/>
    </row>
    <row r="366" spans="1:8" x14ac:dyDescent="0.3">
      <c r="A366" s="188"/>
      <c r="B366" s="167"/>
      <c r="C366" s="189"/>
      <c r="D366" s="167"/>
      <c r="E366" s="196"/>
      <c r="F366" s="197"/>
      <c r="G366" s="302"/>
      <c r="H366" s="302"/>
    </row>
    <row r="367" spans="1:8" x14ac:dyDescent="0.3">
      <c r="A367" s="188" t="s">
        <v>13</v>
      </c>
      <c r="B367" s="167"/>
      <c r="C367" s="189" t="s">
        <v>432</v>
      </c>
      <c r="D367" s="167"/>
      <c r="E367" s="196" t="s">
        <v>409</v>
      </c>
      <c r="F367" s="197">
        <v>41</v>
      </c>
      <c r="G367" s="302"/>
      <c r="H367" s="302">
        <f>ROUND($F367*G367,2)</f>
        <v>0</v>
      </c>
    </row>
    <row r="368" spans="1:8" x14ac:dyDescent="0.3">
      <c r="A368" s="188"/>
      <c r="B368" s="167"/>
      <c r="C368" s="189"/>
      <c r="D368" s="167"/>
      <c r="E368" s="196"/>
      <c r="F368" s="197"/>
      <c r="G368" s="302"/>
      <c r="H368" s="302"/>
    </row>
    <row r="369" spans="1:8" x14ac:dyDescent="0.3">
      <c r="A369" s="188"/>
      <c r="B369" s="167"/>
      <c r="C369" s="190" t="s">
        <v>433</v>
      </c>
      <c r="D369" s="167"/>
      <c r="E369" s="196"/>
      <c r="F369" s="197"/>
      <c r="G369" s="302"/>
      <c r="H369" s="302"/>
    </row>
    <row r="370" spans="1:8" x14ac:dyDescent="0.3">
      <c r="A370" s="188"/>
      <c r="B370" s="167"/>
      <c r="C370" s="189"/>
      <c r="D370" s="167"/>
      <c r="E370" s="196"/>
      <c r="F370" s="197"/>
      <c r="G370" s="302"/>
      <c r="H370" s="302"/>
    </row>
    <row r="371" spans="1:8" ht="28.8" x14ac:dyDescent="0.3">
      <c r="A371" s="188"/>
      <c r="B371" s="167"/>
      <c r="C371" s="210" t="s">
        <v>434</v>
      </c>
      <c r="D371" s="167"/>
      <c r="E371" s="196"/>
      <c r="F371" s="197"/>
      <c r="G371" s="302"/>
      <c r="H371" s="302"/>
    </row>
    <row r="372" spans="1:8" x14ac:dyDescent="0.3">
      <c r="A372" s="188"/>
      <c r="B372" s="167"/>
      <c r="C372" s="210"/>
      <c r="D372" s="167"/>
      <c r="E372" s="196"/>
      <c r="F372" s="197"/>
      <c r="G372" s="302"/>
      <c r="H372" s="302"/>
    </row>
    <row r="373" spans="1:8" ht="24.9" customHeight="1" thickBot="1" x14ac:dyDescent="0.35">
      <c r="A373" s="183"/>
      <c r="B373" s="8"/>
      <c r="C373" s="11" t="s">
        <v>926</v>
      </c>
      <c r="D373" s="8"/>
      <c r="E373" s="198"/>
      <c r="F373" s="199"/>
      <c r="G373" s="306"/>
      <c r="H373" s="306">
        <f>SUM(H311:H372)</f>
        <v>0</v>
      </c>
    </row>
    <row r="374" spans="1:8" ht="15" thickTop="1" x14ac:dyDescent="0.3">
      <c r="A374" s="188"/>
      <c r="B374" s="167"/>
      <c r="C374" s="191" t="s">
        <v>927</v>
      </c>
      <c r="D374" s="167"/>
      <c r="E374" s="196"/>
      <c r="F374" s="197"/>
      <c r="G374" s="302"/>
      <c r="H374" s="302">
        <f>H373</f>
        <v>0</v>
      </c>
    </row>
    <row r="375" spans="1:8" x14ac:dyDescent="0.3">
      <c r="A375" s="188"/>
      <c r="B375" s="167"/>
      <c r="C375" s="189"/>
      <c r="D375" s="167"/>
      <c r="E375" s="196"/>
      <c r="F375" s="197"/>
      <c r="G375" s="302"/>
      <c r="H375" s="302"/>
    </row>
    <row r="376" spans="1:8" ht="28.8" x14ac:dyDescent="0.3">
      <c r="A376" s="188" t="s">
        <v>13</v>
      </c>
      <c r="B376" s="167"/>
      <c r="C376" s="189" t="s">
        <v>435</v>
      </c>
      <c r="D376" s="167"/>
      <c r="E376" s="196" t="s">
        <v>316</v>
      </c>
      <c r="F376" s="197">
        <v>819</v>
      </c>
      <c r="G376" s="302"/>
      <c r="H376" s="302">
        <f>ROUND($F376*G376,2)</f>
        <v>0</v>
      </c>
    </row>
    <row r="377" spans="1:8" x14ac:dyDescent="0.3">
      <c r="A377" s="188"/>
      <c r="B377" s="167"/>
      <c r="C377" s="189"/>
      <c r="D377" s="167"/>
      <c r="E377" s="196"/>
      <c r="F377" s="197"/>
      <c r="G377" s="302"/>
      <c r="H377" s="302"/>
    </row>
    <row r="378" spans="1:8" x14ac:dyDescent="0.3">
      <c r="A378" s="188" t="s">
        <v>36</v>
      </c>
      <c r="B378" s="167"/>
      <c r="C378" s="189" t="s">
        <v>436</v>
      </c>
      <c r="D378" s="167"/>
      <c r="E378" s="196" t="s">
        <v>316</v>
      </c>
      <c r="F378" s="197">
        <v>29</v>
      </c>
      <c r="G378" s="302"/>
      <c r="H378" s="302">
        <f>ROUND($F378*G378,2)</f>
        <v>0</v>
      </c>
    </row>
    <row r="379" spans="1:8" x14ac:dyDescent="0.3">
      <c r="A379" s="188"/>
      <c r="B379" s="167"/>
      <c r="C379" s="189"/>
      <c r="D379" s="167"/>
      <c r="E379" s="196"/>
      <c r="F379" s="197"/>
      <c r="G379" s="302"/>
      <c r="H379" s="302"/>
    </row>
    <row r="380" spans="1:8" x14ac:dyDescent="0.3">
      <c r="A380" s="188"/>
      <c r="B380" s="167"/>
      <c r="C380" s="190" t="s">
        <v>437</v>
      </c>
      <c r="D380" s="167"/>
      <c r="E380" s="196"/>
      <c r="F380" s="197"/>
      <c r="G380" s="302"/>
      <c r="H380" s="302"/>
    </row>
    <row r="381" spans="1:8" x14ac:dyDescent="0.3">
      <c r="A381" s="188"/>
      <c r="B381" s="167"/>
      <c r="C381" s="189"/>
      <c r="D381" s="167"/>
      <c r="E381" s="196"/>
      <c r="F381" s="197"/>
      <c r="G381" s="302"/>
      <c r="H381" s="302"/>
    </row>
    <row r="382" spans="1:8" ht="28.8" x14ac:dyDescent="0.3">
      <c r="A382" s="188"/>
      <c r="B382" s="167"/>
      <c r="C382" s="210" t="s">
        <v>438</v>
      </c>
      <c r="D382" s="167"/>
      <c r="E382" s="196"/>
      <c r="F382" s="197"/>
      <c r="G382" s="302"/>
      <c r="H382" s="302"/>
    </row>
    <row r="383" spans="1:8" x14ac:dyDescent="0.3">
      <c r="A383" s="188"/>
      <c r="B383" s="167"/>
      <c r="C383" s="189"/>
      <c r="D383" s="167"/>
      <c r="E383" s="196"/>
      <c r="F383" s="197"/>
      <c r="G383" s="302"/>
      <c r="H383" s="302"/>
    </row>
    <row r="384" spans="1:8" x14ac:dyDescent="0.3">
      <c r="A384" s="188" t="s">
        <v>40</v>
      </c>
      <c r="B384" s="167"/>
      <c r="C384" s="189" t="s">
        <v>439</v>
      </c>
      <c r="D384" s="167"/>
      <c r="E384" s="196" t="s">
        <v>312</v>
      </c>
      <c r="F384" s="197">
        <v>5</v>
      </c>
      <c r="G384" s="302"/>
      <c r="H384" s="302">
        <f>ROUND($F384*G384,2)</f>
        <v>0</v>
      </c>
    </row>
    <row r="385" spans="1:8" x14ac:dyDescent="0.3">
      <c r="A385" s="188"/>
      <c r="B385" s="167"/>
      <c r="C385" s="189"/>
      <c r="D385" s="167"/>
      <c r="E385" s="196"/>
      <c r="F385" s="197"/>
      <c r="G385" s="302"/>
      <c r="H385" s="302"/>
    </row>
    <row r="386" spans="1:8" x14ac:dyDescent="0.3">
      <c r="A386" s="188" t="s">
        <v>42</v>
      </c>
      <c r="B386" s="167"/>
      <c r="C386" s="189" t="s">
        <v>440</v>
      </c>
      <c r="D386" s="167"/>
      <c r="E386" s="196" t="s">
        <v>312</v>
      </c>
      <c r="F386" s="197">
        <v>5</v>
      </c>
      <c r="G386" s="302"/>
      <c r="H386" s="302">
        <f>ROUND($F386*G386,2)</f>
        <v>0</v>
      </c>
    </row>
    <row r="387" spans="1:8" x14ac:dyDescent="0.3">
      <c r="A387" s="188"/>
      <c r="B387" s="167"/>
      <c r="C387" s="189"/>
      <c r="D387" s="167"/>
      <c r="E387" s="196"/>
      <c r="F387" s="197"/>
      <c r="G387" s="302"/>
      <c r="H387" s="302"/>
    </row>
    <row r="388" spans="1:8" ht="28.8" x14ac:dyDescent="0.3">
      <c r="A388" s="188" t="s">
        <v>44</v>
      </c>
      <c r="B388" s="167"/>
      <c r="C388" s="189" t="s">
        <v>441</v>
      </c>
      <c r="D388" s="167"/>
      <c r="E388" s="196" t="s">
        <v>312</v>
      </c>
      <c r="F388" s="197">
        <v>5</v>
      </c>
      <c r="G388" s="302"/>
      <c r="H388" s="302">
        <f>ROUND($F388*G388,2)</f>
        <v>0</v>
      </c>
    </row>
    <row r="389" spans="1:8" x14ac:dyDescent="0.3">
      <c r="A389" s="188"/>
      <c r="B389" s="167"/>
      <c r="C389" s="189"/>
      <c r="D389" s="167"/>
      <c r="E389" s="196"/>
      <c r="F389" s="197"/>
      <c r="G389" s="302"/>
      <c r="H389" s="302"/>
    </row>
    <row r="390" spans="1:8" x14ac:dyDescent="0.3">
      <c r="A390" s="188"/>
      <c r="B390" s="167"/>
      <c r="C390" s="189"/>
      <c r="D390" s="167"/>
      <c r="E390" s="196"/>
      <c r="F390" s="197"/>
      <c r="G390" s="302"/>
      <c r="H390" s="302"/>
    </row>
    <row r="391" spans="1:8" x14ac:dyDescent="0.3">
      <c r="A391" s="188"/>
      <c r="B391" s="167"/>
      <c r="C391" s="189"/>
      <c r="D391" s="167"/>
      <c r="E391" s="196"/>
      <c r="F391" s="197"/>
      <c r="G391" s="302"/>
      <c r="H391" s="302"/>
    </row>
    <row r="392" spans="1:8" x14ac:dyDescent="0.3">
      <c r="A392" s="188"/>
      <c r="B392" s="167"/>
      <c r="C392" s="189"/>
      <c r="D392" s="167"/>
      <c r="E392" s="196"/>
      <c r="F392" s="197"/>
      <c r="G392" s="302"/>
      <c r="H392" s="302"/>
    </row>
    <row r="393" spans="1:8" x14ac:dyDescent="0.3">
      <c r="A393" s="188"/>
      <c r="B393" s="167"/>
      <c r="C393" s="189"/>
      <c r="D393" s="167"/>
      <c r="E393" s="196"/>
      <c r="F393" s="197"/>
      <c r="G393" s="302"/>
      <c r="H393" s="302"/>
    </row>
    <row r="394" spans="1:8" x14ac:dyDescent="0.3">
      <c r="A394" s="188"/>
      <c r="B394" s="167"/>
      <c r="C394" s="189"/>
      <c r="D394" s="167"/>
      <c r="E394" s="196"/>
      <c r="F394" s="197"/>
      <c r="G394" s="302"/>
      <c r="H394" s="302"/>
    </row>
    <row r="395" spans="1:8" x14ac:dyDescent="0.3">
      <c r="A395" s="188"/>
      <c r="B395" s="167"/>
      <c r="C395" s="189"/>
      <c r="D395" s="167"/>
      <c r="E395" s="196"/>
      <c r="F395" s="197"/>
      <c r="G395" s="302"/>
      <c r="H395" s="302"/>
    </row>
    <row r="396" spans="1:8" x14ac:dyDescent="0.3">
      <c r="A396" s="188"/>
      <c r="B396" s="167"/>
      <c r="C396" s="189"/>
      <c r="D396" s="167"/>
      <c r="E396" s="196"/>
      <c r="F396" s="197"/>
      <c r="G396" s="302"/>
      <c r="H396" s="302"/>
    </row>
    <row r="397" spans="1:8" x14ac:dyDescent="0.3">
      <c r="A397" s="188"/>
      <c r="B397" s="167"/>
      <c r="C397" s="189"/>
      <c r="D397" s="167"/>
      <c r="E397" s="196"/>
      <c r="F397" s="197"/>
      <c r="G397" s="302"/>
      <c r="H397" s="302"/>
    </row>
    <row r="398" spans="1:8" x14ac:dyDescent="0.3">
      <c r="A398" s="188"/>
      <c r="B398" s="167"/>
      <c r="C398" s="189"/>
      <c r="D398" s="167"/>
      <c r="E398" s="196"/>
      <c r="F398" s="197"/>
      <c r="G398" s="302"/>
      <c r="H398" s="302"/>
    </row>
    <row r="399" spans="1:8" x14ac:dyDescent="0.3">
      <c r="A399" s="188"/>
      <c r="B399" s="167"/>
      <c r="C399" s="189"/>
      <c r="D399" s="167"/>
      <c r="E399" s="196"/>
      <c r="F399" s="197"/>
      <c r="G399" s="302"/>
      <c r="H399" s="302"/>
    </row>
    <row r="400" spans="1:8" x14ac:dyDescent="0.3">
      <c r="A400" s="188"/>
      <c r="B400" s="167"/>
      <c r="C400" s="189"/>
      <c r="D400" s="167"/>
      <c r="E400" s="196"/>
      <c r="F400" s="197"/>
      <c r="G400" s="302"/>
      <c r="H400" s="302"/>
    </row>
    <row r="401" spans="1:8" x14ac:dyDescent="0.3">
      <c r="A401" s="188"/>
      <c r="B401" s="167"/>
      <c r="C401" s="189"/>
      <c r="D401" s="167"/>
      <c r="E401" s="196"/>
      <c r="F401" s="197"/>
      <c r="G401" s="302"/>
      <c r="H401" s="302"/>
    </row>
    <row r="402" spans="1:8" x14ac:dyDescent="0.3">
      <c r="A402" s="188"/>
      <c r="B402" s="167"/>
      <c r="C402" s="189"/>
      <c r="D402" s="167"/>
      <c r="E402" s="196"/>
      <c r="F402" s="197"/>
      <c r="G402" s="302"/>
      <c r="H402" s="302"/>
    </row>
    <row r="403" spans="1:8" x14ac:dyDescent="0.3">
      <c r="A403" s="188"/>
      <c r="B403" s="167"/>
      <c r="C403" s="189"/>
      <c r="D403" s="167"/>
      <c r="E403" s="196"/>
      <c r="F403" s="197"/>
      <c r="G403" s="302"/>
      <c r="H403" s="302"/>
    </row>
    <row r="404" spans="1:8" x14ac:dyDescent="0.3">
      <c r="A404" s="188"/>
      <c r="B404" s="167"/>
      <c r="C404" s="189"/>
      <c r="D404" s="167"/>
      <c r="E404" s="196"/>
      <c r="F404" s="197"/>
      <c r="G404" s="302"/>
      <c r="H404" s="302"/>
    </row>
    <row r="405" spans="1:8" x14ac:dyDescent="0.3">
      <c r="A405" s="188"/>
      <c r="B405" s="167"/>
      <c r="C405" s="189"/>
      <c r="D405" s="167"/>
      <c r="E405" s="196"/>
      <c r="F405" s="197"/>
      <c r="G405" s="302"/>
      <c r="H405" s="302"/>
    </row>
    <row r="406" spans="1:8" x14ac:dyDescent="0.3">
      <c r="A406" s="188"/>
      <c r="B406" s="167"/>
      <c r="C406" s="189"/>
      <c r="D406" s="167"/>
      <c r="E406" s="196"/>
      <c r="F406" s="197"/>
      <c r="G406" s="302"/>
      <c r="H406" s="302"/>
    </row>
    <row r="407" spans="1:8" x14ac:dyDescent="0.3">
      <c r="A407" s="188"/>
      <c r="B407" s="167"/>
      <c r="C407" s="189"/>
      <c r="D407" s="167"/>
      <c r="E407" s="196"/>
      <c r="F407" s="197"/>
      <c r="G407" s="302"/>
      <c r="H407" s="302"/>
    </row>
    <row r="408" spans="1:8" x14ac:dyDescent="0.3">
      <c r="A408" s="188"/>
      <c r="B408" s="167"/>
      <c r="C408" s="189"/>
      <c r="D408" s="167"/>
      <c r="E408" s="196"/>
      <c r="F408" s="197"/>
      <c r="G408" s="302"/>
      <c r="H408" s="302"/>
    </row>
    <row r="409" spans="1:8" ht="24.9" customHeight="1" thickBot="1" x14ac:dyDescent="0.35">
      <c r="A409" s="183"/>
      <c r="B409" s="8"/>
      <c r="C409" s="213" t="s">
        <v>928</v>
      </c>
      <c r="D409" s="8"/>
      <c r="E409" s="198"/>
      <c r="F409" s="199"/>
      <c r="G409" s="306"/>
      <c r="H409" s="306">
        <f>SUM(H374:H390)</f>
        <v>0</v>
      </c>
    </row>
    <row r="410" spans="1:8" ht="15" thickTop="1" x14ac:dyDescent="0.3">
      <c r="A410" s="188"/>
      <c r="B410" s="167"/>
      <c r="C410" s="189"/>
      <c r="D410" s="167"/>
      <c r="E410" s="196"/>
      <c r="F410" s="197"/>
      <c r="G410" s="302"/>
      <c r="H410" s="302"/>
    </row>
    <row r="411" spans="1:8" x14ac:dyDescent="0.3">
      <c r="A411" s="188"/>
      <c r="B411" s="167"/>
      <c r="C411" s="190" t="s">
        <v>519</v>
      </c>
      <c r="D411" s="167"/>
      <c r="E411" s="196"/>
      <c r="F411" s="197"/>
      <c r="G411" s="302"/>
      <c r="H411" s="302"/>
    </row>
    <row r="412" spans="1:8" x14ac:dyDescent="0.3">
      <c r="A412" s="188"/>
      <c r="B412" s="167"/>
      <c r="C412" s="189"/>
      <c r="D412" s="167"/>
      <c r="E412" s="196"/>
      <c r="F412" s="197"/>
      <c r="G412" s="302"/>
      <c r="H412" s="302"/>
    </row>
    <row r="413" spans="1:8" x14ac:dyDescent="0.3">
      <c r="A413" s="188"/>
      <c r="B413" s="167"/>
      <c r="C413" s="190" t="s">
        <v>451</v>
      </c>
      <c r="D413" s="167"/>
      <c r="E413" s="196"/>
      <c r="F413" s="197"/>
      <c r="G413" s="302"/>
      <c r="H413" s="302"/>
    </row>
    <row r="414" spans="1:8" x14ac:dyDescent="0.3">
      <c r="A414" s="188"/>
      <c r="B414" s="167"/>
      <c r="C414" s="189"/>
      <c r="D414" s="167"/>
      <c r="E414" s="196"/>
      <c r="F414" s="197"/>
      <c r="G414" s="302"/>
      <c r="H414" s="302"/>
    </row>
    <row r="415" spans="1:8" x14ac:dyDescent="0.3">
      <c r="A415" s="188"/>
      <c r="B415" s="167"/>
      <c r="C415" s="190" t="s">
        <v>388</v>
      </c>
      <c r="D415" s="167"/>
      <c r="E415" s="196"/>
      <c r="F415" s="197"/>
      <c r="G415" s="302"/>
      <c r="H415" s="302"/>
    </row>
    <row r="416" spans="1:8" x14ac:dyDescent="0.3">
      <c r="A416" s="188"/>
      <c r="B416" s="167"/>
      <c r="C416" s="189"/>
      <c r="D416" s="167"/>
      <c r="E416" s="196"/>
      <c r="F416" s="197"/>
      <c r="G416" s="302"/>
      <c r="H416" s="302"/>
    </row>
    <row r="417" spans="1:8" ht="28.8" x14ac:dyDescent="0.3">
      <c r="A417" s="188"/>
      <c r="B417" s="167"/>
      <c r="C417" s="189" t="s">
        <v>389</v>
      </c>
      <c r="D417" s="167"/>
      <c r="E417" s="196"/>
      <c r="F417" s="197"/>
      <c r="G417" s="302"/>
      <c r="H417" s="302"/>
    </row>
    <row r="418" spans="1:8" x14ac:dyDescent="0.3">
      <c r="A418" s="188"/>
      <c r="B418" s="167"/>
      <c r="C418" s="189"/>
      <c r="D418" s="167"/>
      <c r="E418" s="196"/>
      <c r="F418" s="197"/>
      <c r="G418" s="302"/>
      <c r="H418" s="302"/>
    </row>
    <row r="419" spans="1:8" x14ac:dyDescent="0.3">
      <c r="A419" s="188"/>
      <c r="B419" s="167"/>
      <c r="C419" s="190" t="s">
        <v>288</v>
      </c>
      <c r="D419" s="167"/>
      <c r="E419" s="196"/>
      <c r="F419" s="197"/>
      <c r="G419" s="302"/>
      <c r="H419" s="302"/>
    </row>
    <row r="420" spans="1:8" x14ac:dyDescent="0.3">
      <c r="A420" s="188"/>
      <c r="B420" s="167"/>
      <c r="C420" s="189"/>
      <c r="D420" s="167"/>
      <c r="E420" s="196"/>
      <c r="F420" s="197"/>
      <c r="G420" s="302"/>
      <c r="H420" s="302"/>
    </row>
    <row r="421" spans="1:8" x14ac:dyDescent="0.3">
      <c r="A421" s="188"/>
      <c r="B421" s="167"/>
      <c r="C421" s="208" t="s">
        <v>452</v>
      </c>
      <c r="D421" s="167"/>
      <c r="E421" s="196"/>
      <c r="F421" s="197"/>
      <c r="G421" s="302"/>
      <c r="H421" s="302"/>
    </row>
    <row r="422" spans="1:8" x14ac:dyDescent="0.3">
      <c r="A422" s="188"/>
      <c r="B422" s="167"/>
      <c r="C422" s="189"/>
      <c r="D422" s="167"/>
      <c r="E422" s="196"/>
      <c r="F422" s="197"/>
      <c r="G422" s="302"/>
      <c r="H422" s="302"/>
    </row>
    <row r="423" spans="1:8" ht="86.4" x14ac:dyDescent="0.3">
      <c r="A423" s="188"/>
      <c r="B423" s="167"/>
      <c r="C423" s="189" t="s">
        <v>453</v>
      </c>
      <c r="D423" s="167"/>
      <c r="E423" s="196"/>
      <c r="F423" s="197"/>
      <c r="G423" s="302"/>
      <c r="H423" s="302"/>
    </row>
    <row r="424" spans="1:8" x14ac:dyDescent="0.3">
      <c r="A424" s="188"/>
      <c r="B424" s="167"/>
      <c r="C424" s="189"/>
      <c r="D424" s="167"/>
      <c r="E424" s="196"/>
      <c r="F424" s="197"/>
      <c r="G424" s="302"/>
      <c r="H424" s="302"/>
    </row>
    <row r="425" spans="1:8" ht="72" x14ac:dyDescent="0.3">
      <c r="A425" s="188"/>
      <c r="B425" s="167"/>
      <c r="C425" s="189" t="s">
        <v>454</v>
      </c>
      <c r="D425" s="167"/>
      <c r="E425" s="196"/>
      <c r="F425" s="197"/>
      <c r="G425" s="302"/>
      <c r="H425" s="302"/>
    </row>
    <row r="426" spans="1:8" x14ac:dyDescent="0.3">
      <c r="A426" s="188"/>
      <c r="B426" s="167"/>
      <c r="C426" s="189"/>
      <c r="D426" s="167"/>
      <c r="E426" s="196"/>
      <c r="F426" s="197"/>
      <c r="G426" s="302"/>
      <c r="H426" s="302"/>
    </row>
    <row r="427" spans="1:8" x14ac:dyDescent="0.3">
      <c r="A427" s="188"/>
      <c r="B427" s="167"/>
      <c r="C427" s="208" t="s">
        <v>455</v>
      </c>
      <c r="D427" s="167"/>
      <c r="E427" s="196"/>
      <c r="F427" s="197"/>
      <c r="G427" s="302"/>
      <c r="H427" s="302"/>
    </row>
    <row r="428" spans="1:8" x14ac:dyDescent="0.3">
      <c r="A428" s="188"/>
      <c r="B428" s="167"/>
      <c r="C428" s="189"/>
      <c r="D428" s="167"/>
      <c r="E428" s="196"/>
      <c r="F428" s="197"/>
      <c r="G428" s="302"/>
      <c r="H428" s="302"/>
    </row>
    <row r="429" spans="1:8" ht="43.2" x14ac:dyDescent="0.3">
      <c r="A429" s="188"/>
      <c r="B429" s="167"/>
      <c r="C429" s="189" t="s">
        <v>456</v>
      </c>
      <c r="D429" s="167"/>
      <c r="E429" s="196"/>
      <c r="F429" s="197"/>
      <c r="G429" s="302"/>
      <c r="H429" s="302"/>
    </row>
    <row r="430" spans="1:8" x14ac:dyDescent="0.3">
      <c r="A430" s="188"/>
      <c r="B430" s="167"/>
      <c r="C430" s="189"/>
      <c r="D430" s="167"/>
      <c r="E430" s="196"/>
      <c r="F430" s="197"/>
      <c r="G430" s="302"/>
      <c r="H430" s="302"/>
    </row>
    <row r="431" spans="1:8" ht="86.4" x14ac:dyDescent="0.3">
      <c r="A431" s="188"/>
      <c r="B431" s="167"/>
      <c r="C431" s="189" t="s">
        <v>457</v>
      </c>
      <c r="D431" s="167"/>
      <c r="E431" s="196"/>
      <c r="F431" s="197"/>
      <c r="G431" s="302"/>
      <c r="H431" s="302"/>
    </row>
    <row r="432" spans="1:8" x14ac:dyDescent="0.3">
      <c r="A432" s="188"/>
      <c r="B432" s="167"/>
      <c r="C432" s="189"/>
      <c r="D432" s="167"/>
      <c r="E432" s="196"/>
      <c r="F432" s="197"/>
      <c r="G432" s="302"/>
      <c r="H432" s="302"/>
    </row>
    <row r="433" spans="1:8" x14ac:dyDescent="0.3">
      <c r="A433" s="188"/>
      <c r="B433" s="167"/>
      <c r="C433" s="210" t="s">
        <v>402</v>
      </c>
      <c r="D433" s="167"/>
      <c r="E433" s="196"/>
      <c r="F433" s="197"/>
      <c r="G433" s="302"/>
      <c r="H433" s="302"/>
    </row>
    <row r="434" spans="1:8" x14ac:dyDescent="0.3">
      <c r="A434" s="188"/>
      <c r="B434" s="167"/>
      <c r="C434" s="189"/>
      <c r="D434" s="167"/>
      <c r="E434" s="196"/>
      <c r="F434" s="197"/>
      <c r="G434" s="302"/>
      <c r="H434" s="302"/>
    </row>
    <row r="435" spans="1:8" ht="28.8" x14ac:dyDescent="0.3">
      <c r="A435" s="188"/>
      <c r="B435" s="167"/>
      <c r="C435" s="189" t="s">
        <v>403</v>
      </c>
      <c r="D435" s="167"/>
      <c r="E435" s="196"/>
      <c r="F435" s="197"/>
      <c r="G435" s="302"/>
      <c r="H435" s="302"/>
    </row>
    <row r="436" spans="1:8" x14ac:dyDescent="0.3">
      <c r="A436" s="188"/>
      <c r="B436" s="167"/>
      <c r="C436" s="189"/>
      <c r="D436" s="167"/>
      <c r="E436" s="196"/>
      <c r="F436" s="197"/>
      <c r="G436" s="302"/>
      <c r="H436" s="302"/>
    </row>
    <row r="437" spans="1:8" ht="28.8" x14ac:dyDescent="0.3">
      <c r="A437" s="188"/>
      <c r="B437" s="167"/>
      <c r="C437" s="189" t="s">
        <v>458</v>
      </c>
      <c r="D437" s="167"/>
      <c r="E437" s="196"/>
      <c r="F437" s="197"/>
      <c r="G437" s="302"/>
      <c r="H437" s="302"/>
    </row>
    <row r="438" spans="1:8" x14ac:dyDescent="0.3">
      <c r="A438" s="188"/>
      <c r="B438" s="167"/>
      <c r="C438" s="189"/>
      <c r="D438" s="167"/>
      <c r="E438" s="196"/>
      <c r="F438" s="197"/>
      <c r="G438" s="302"/>
      <c r="H438" s="302"/>
    </row>
    <row r="439" spans="1:8" x14ac:dyDescent="0.3">
      <c r="A439" s="188"/>
      <c r="B439" s="167"/>
      <c r="C439" s="190" t="s">
        <v>459</v>
      </c>
      <c r="D439" s="167"/>
      <c r="E439" s="196"/>
      <c r="F439" s="197"/>
      <c r="G439" s="302"/>
      <c r="H439" s="302"/>
    </row>
    <row r="440" spans="1:8" x14ac:dyDescent="0.3">
      <c r="A440" s="188"/>
      <c r="B440" s="167"/>
      <c r="C440" s="189"/>
      <c r="D440" s="167"/>
      <c r="E440" s="196"/>
      <c r="F440" s="197"/>
      <c r="G440" s="302"/>
      <c r="H440" s="302"/>
    </row>
    <row r="441" spans="1:8" x14ac:dyDescent="0.3">
      <c r="A441" s="188"/>
      <c r="B441" s="167"/>
      <c r="C441" s="210" t="s">
        <v>460</v>
      </c>
      <c r="D441" s="167"/>
      <c r="E441" s="196"/>
      <c r="F441" s="197"/>
      <c r="G441" s="302"/>
      <c r="H441" s="302"/>
    </row>
    <row r="442" spans="1:8" x14ac:dyDescent="0.3">
      <c r="A442" s="188"/>
      <c r="B442" s="167"/>
      <c r="C442" s="189"/>
      <c r="D442" s="167"/>
      <c r="E442" s="196"/>
      <c r="F442" s="197"/>
      <c r="G442" s="302"/>
      <c r="H442" s="302"/>
    </row>
    <row r="443" spans="1:8" x14ac:dyDescent="0.3">
      <c r="A443" s="188" t="s">
        <v>13</v>
      </c>
      <c r="B443" s="167"/>
      <c r="C443" s="189" t="s">
        <v>461</v>
      </c>
      <c r="D443" s="167"/>
      <c r="E443" s="196" t="s">
        <v>409</v>
      </c>
      <c r="F443" s="197">
        <v>3</v>
      </c>
      <c r="G443" s="302"/>
      <c r="H443" s="302">
        <f>ROUND($F443*G443,2)</f>
        <v>0</v>
      </c>
    </row>
    <row r="444" spans="1:8" x14ac:dyDescent="0.3">
      <c r="A444" s="188"/>
      <c r="B444" s="167"/>
      <c r="C444" s="189"/>
      <c r="D444" s="167"/>
      <c r="E444" s="196"/>
      <c r="F444" s="197"/>
      <c r="G444" s="302"/>
      <c r="H444" s="302"/>
    </row>
    <row r="445" spans="1:8" x14ac:dyDescent="0.3">
      <c r="A445" s="188"/>
      <c r="B445" s="167"/>
      <c r="C445" s="190" t="s">
        <v>462</v>
      </c>
      <c r="D445" s="167"/>
      <c r="E445" s="196"/>
      <c r="F445" s="197"/>
      <c r="G445" s="302"/>
      <c r="H445" s="302"/>
    </row>
    <row r="446" spans="1:8" x14ac:dyDescent="0.3">
      <c r="A446" s="188"/>
      <c r="B446" s="167"/>
      <c r="C446" s="189"/>
      <c r="D446" s="167"/>
      <c r="E446" s="196"/>
      <c r="F446" s="197"/>
      <c r="G446" s="302"/>
      <c r="H446" s="302"/>
    </row>
    <row r="447" spans="1:8" x14ac:dyDescent="0.3">
      <c r="A447" s="188"/>
      <c r="B447" s="167"/>
      <c r="C447" s="210" t="s">
        <v>463</v>
      </c>
      <c r="D447" s="167"/>
      <c r="E447" s="196"/>
      <c r="F447" s="197"/>
      <c r="G447" s="302"/>
      <c r="H447" s="302"/>
    </row>
    <row r="448" spans="1:8" x14ac:dyDescent="0.3">
      <c r="A448" s="188"/>
      <c r="B448" s="167"/>
      <c r="C448" s="189"/>
      <c r="D448" s="167"/>
      <c r="E448" s="196"/>
      <c r="F448" s="197"/>
      <c r="G448" s="302"/>
      <c r="H448" s="302"/>
    </row>
    <row r="449" spans="1:8" x14ac:dyDescent="0.3">
      <c r="A449" s="188" t="s">
        <v>36</v>
      </c>
      <c r="B449" s="167"/>
      <c r="C449" s="189" t="s">
        <v>464</v>
      </c>
      <c r="D449" s="167"/>
      <c r="E449" s="196" t="s">
        <v>409</v>
      </c>
      <c r="F449" s="197">
        <v>17</v>
      </c>
      <c r="G449" s="302"/>
      <c r="H449" s="302">
        <f>ROUND($F449*G449,2)</f>
        <v>0</v>
      </c>
    </row>
    <row r="450" spans="1:8" x14ac:dyDescent="0.3">
      <c r="A450" s="188"/>
      <c r="B450" s="167"/>
      <c r="C450" s="189"/>
      <c r="D450" s="167"/>
      <c r="E450" s="196"/>
      <c r="F450" s="197"/>
      <c r="G450" s="302"/>
      <c r="H450" s="302"/>
    </row>
    <row r="451" spans="1:8" x14ac:dyDescent="0.3">
      <c r="A451" s="188" t="s">
        <v>40</v>
      </c>
      <c r="B451" s="167"/>
      <c r="C451" s="189" t="s">
        <v>465</v>
      </c>
      <c r="D451" s="167"/>
      <c r="E451" s="196" t="s">
        <v>409</v>
      </c>
      <c r="F451" s="197">
        <v>5</v>
      </c>
      <c r="G451" s="302"/>
      <c r="H451" s="302">
        <f>ROUND($F451*G451,2)</f>
        <v>0</v>
      </c>
    </row>
    <row r="452" spans="1:8" x14ac:dyDescent="0.3">
      <c r="A452" s="188"/>
      <c r="B452" s="167"/>
      <c r="C452" s="189"/>
      <c r="D452" s="167"/>
      <c r="E452" s="196"/>
      <c r="F452" s="197"/>
      <c r="G452" s="302"/>
      <c r="H452" s="302"/>
    </row>
    <row r="453" spans="1:8" x14ac:dyDescent="0.3">
      <c r="A453" s="188" t="s">
        <v>42</v>
      </c>
      <c r="B453" s="167"/>
      <c r="C453" s="189" t="s">
        <v>466</v>
      </c>
      <c r="D453" s="167"/>
      <c r="E453" s="196" t="s">
        <v>409</v>
      </c>
      <c r="F453" s="197">
        <v>3</v>
      </c>
      <c r="G453" s="302"/>
      <c r="H453" s="302">
        <f>ROUND($F453*G453,2)</f>
        <v>0</v>
      </c>
    </row>
    <row r="454" spans="1:8" x14ac:dyDescent="0.3">
      <c r="A454" s="188"/>
      <c r="B454" s="167"/>
      <c r="C454" s="189"/>
      <c r="D454" s="167"/>
      <c r="E454" s="196"/>
      <c r="F454" s="197"/>
      <c r="G454" s="302"/>
      <c r="H454" s="302"/>
    </row>
    <row r="455" spans="1:8" x14ac:dyDescent="0.3">
      <c r="A455" s="188"/>
      <c r="B455" s="167"/>
      <c r="C455" s="210" t="s">
        <v>467</v>
      </c>
      <c r="D455" s="167"/>
      <c r="E455" s="196"/>
      <c r="F455" s="197"/>
      <c r="G455" s="302"/>
      <c r="H455" s="302"/>
    </row>
    <row r="456" spans="1:8" x14ac:dyDescent="0.3">
      <c r="A456" s="188"/>
      <c r="B456" s="167"/>
      <c r="C456" s="189"/>
      <c r="D456" s="167"/>
      <c r="E456" s="196"/>
      <c r="F456" s="197"/>
      <c r="G456" s="302"/>
      <c r="H456" s="302"/>
    </row>
    <row r="457" spans="1:8" x14ac:dyDescent="0.3">
      <c r="A457" s="188" t="s">
        <v>44</v>
      </c>
      <c r="B457" s="167"/>
      <c r="C457" s="189" t="s">
        <v>468</v>
      </c>
      <c r="D457" s="167"/>
      <c r="E457" s="196" t="s">
        <v>409</v>
      </c>
      <c r="F457" s="197">
        <v>123</v>
      </c>
      <c r="G457" s="302"/>
      <c r="H457" s="302">
        <f>ROUND($F457*G457,2)</f>
        <v>0</v>
      </c>
    </row>
    <row r="458" spans="1:8" x14ac:dyDescent="0.3">
      <c r="A458" s="188"/>
      <c r="B458" s="167"/>
      <c r="C458" s="189"/>
      <c r="D458" s="167"/>
      <c r="E458" s="196"/>
      <c r="F458" s="197"/>
      <c r="G458" s="302"/>
      <c r="H458" s="302"/>
    </row>
    <row r="459" spans="1:8" x14ac:dyDescent="0.3">
      <c r="A459" s="188"/>
      <c r="B459" s="167"/>
      <c r="C459" s="189"/>
      <c r="D459" s="167"/>
      <c r="E459" s="196"/>
      <c r="F459" s="197"/>
      <c r="G459" s="302"/>
      <c r="H459" s="302"/>
    </row>
    <row r="460" spans="1:8" x14ac:dyDescent="0.3">
      <c r="A460" s="188"/>
      <c r="B460" s="167"/>
      <c r="C460" s="189"/>
      <c r="D460" s="167"/>
      <c r="E460" s="196"/>
      <c r="F460" s="197"/>
      <c r="G460" s="302"/>
      <c r="H460" s="302"/>
    </row>
    <row r="461" spans="1:8" x14ac:dyDescent="0.3">
      <c r="A461" s="188"/>
      <c r="B461" s="167"/>
      <c r="C461" s="189"/>
      <c r="D461" s="167"/>
      <c r="E461" s="196"/>
      <c r="F461" s="197"/>
      <c r="G461" s="302"/>
      <c r="H461" s="302"/>
    </row>
    <row r="462" spans="1:8" x14ac:dyDescent="0.3">
      <c r="A462" s="188"/>
      <c r="B462" s="167"/>
      <c r="C462" s="189"/>
      <c r="D462" s="167"/>
      <c r="E462" s="196"/>
      <c r="F462" s="197"/>
      <c r="G462" s="302"/>
      <c r="H462" s="302"/>
    </row>
    <row r="463" spans="1:8" x14ac:dyDescent="0.3">
      <c r="A463" s="188"/>
      <c r="B463" s="167"/>
      <c r="C463" s="189"/>
      <c r="D463" s="167"/>
      <c r="E463" s="196"/>
      <c r="F463" s="197"/>
      <c r="G463" s="302"/>
      <c r="H463" s="302"/>
    </row>
    <row r="464" spans="1:8" x14ac:dyDescent="0.3">
      <c r="A464" s="188"/>
      <c r="B464" s="167"/>
      <c r="C464" s="189"/>
      <c r="D464" s="167"/>
      <c r="E464" s="196"/>
      <c r="F464" s="197"/>
      <c r="G464" s="302"/>
      <c r="H464" s="302"/>
    </row>
    <row r="465" spans="1:8" x14ac:dyDescent="0.3">
      <c r="A465" s="188"/>
      <c r="B465" s="167"/>
      <c r="C465" s="189"/>
      <c r="D465" s="167"/>
      <c r="E465" s="196"/>
      <c r="F465" s="197"/>
      <c r="G465" s="302"/>
      <c r="H465" s="302"/>
    </row>
    <row r="466" spans="1:8" x14ac:dyDescent="0.3">
      <c r="A466" s="188"/>
      <c r="B466" s="167"/>
      <c r="C466" s="189"/>
      <c r="D466" s="167"/>
      <c r="E466" s="196"/>
      <c r="F466" s="197"/>
      <c r="G466" s="302"/>
      <c r="H466" s="302"/>
    </row>
    <row r="467" spans="1:8" x14ac:dyDescent="0.3">
      <c r="A467" s="188"/>
      <c r="B467" s="167"/>
      <c r="C467" s="189"/>
      <c r="D467" s="167"/>
      <c r="E467" s="196"/>
      <c r="F467" s="197"/>
      <c r="G467" s="302"/>
      <c r="H467" s="302"/>
    </row>
    <row r="468" spans="1:8" ht="24.9" customHeight="1" thickBot="1" x14ac:dyDescent="0.35">
      <c r="A468" s="183"/>
      <c r="B468" s="8"/>
      <c r="C468" s="11" t="s">
        <v>926</v>
      </c>
      <c r="D468" s="8"/>
      <c r="E468" s="198"/>
      <c r="F468" s="199"/>
      <c r="G468" s="306"/>
      <c r="H468" s="304">
        <f>SUM(H442:H457)</f>
        <v>0</v>
      </c>
    </row>
    <row r="469" spans="1:8" ht="15" thickTop="1" x14ac:dyDescent="0.3">
      <c r="A469" s="188"/>
      <c r="B469" s="167"/>
      <c r="C469" s="191" t="s">
        <v>929</v>
      </c>
      <c r="D469" s="167"/>
      <c r="E469" s="196"/>
      <c r="F469" s="197"/>
      <c r="G469" s="302"/>
      <c r="H469" s="308">
        <f>H468</f>
        <v>0</v>
      </c>
    </row>
    <row r="470" spans="1:8" x14ac:dyDescent="0.3">
      <c r="A470" s="188"/>
      <c r="B470" s="167"/>
      <c r="C470" s="189"/>
      <c r="D470" s="167"/>
      <c r="E470" s="196"/>
      <c r="F470" s="197"/>
      <c r="G470" s="302"/>
      <c r="H470" s="302"/>
    </row>
    <row r="471" spans="1:8" x14ac:dyDescent="0.3">
      <c r="A471" s="188"/>
      <c r="B471" s="167"/>
      <c r="C471" s="189"/>
      <c r="D471" s="167"/>
      <c r="E471" s="196"/>
      <c r="F471" s="197"/>
      <c r="G471" s="302"/>
      <c r="H471" s="302"/>
    </row>
    <row r="472" spans="1:8" x14ac:dyDescent="0.3">
      <c r="A472" s="188"/>
      <c r="B472" s="167"/>
      <c r="C472" s="190" t="s">
        <v>469</v>
      </c>
      <c r="D472" s="167"/>
      <c r="E472" s="196"/>
      <c r="F472" s="197"/>
      <c r="G472" s="302"/>
      <c r="H472" s="302"/>
    </row>
    <row r="473" spans="1:8" x14ac:dyDescent="0.3">
      <c r="A473" s="188"/>
      <c r="B473" s="167"/>
      <c r="C473" s="189"/>
      <c r="D473" s="167"/>
      <c r="E473" s="196"/>
      <c r="F473" s="197"/>
      <c r="G473" s="302"/>
      <c r="H473" s="302"/>
    </row>
    <row r="474" spans="1:8" x14ac:dyDescent="0.3">
      <c r="A474" s="188" t="s">
        <v>46</v>
      </c>
      <c r="B474" s="167"/>
      <c r="C474" s="189" t="s">
        <v>470</v>
      </c>
      <c r="D474" s="167"/>
      <c r="E474" s="196" t="s">
        <v>409</v>
      </c>
      <c r="F474" s="197">
        <v>10</v>
      </c>
      <c r="G474" s="302"/>
      <c r="H474" s="302">
        <f>ROUND($F474*G474,2)</f>
        <v>0</v>
      </c>
    </row>
    <row r="475" spans="1:8" x14ac:dyDescent="0.3">
      <c r="A475" s="188"/>
      <c r="B475" s="167"/>
      <c r="C475" s="189"/>
      <c r="D475" s="167"/>
      <c r="E475" s="196"/>
      <c r="F475" s="197"/>
      <c r="G475" s="302"/>
      <c r="H475" s="302"/>
    </row>
    <row r="476" spans="1:8" x14ac:dyDescent="0.3">
      <c r="A476" s="188"/>
      <c r="B476" s="167"/>
      <c r="C476" s="190" t="s">
        <v>471</v>
      </c>
      <c r="D476" s="167"/>
      <c r="E476" s="196"/>
      <c r="F476" s="197"/>
      <c r="G476" s="302"/>
      <c r="H476" s="302"/>
    </row>
    <row r="477" spans="1:8" x14ac:dyDescent="0.3">
      <c r="A477" s="188"/>
      <c r="B477" s="167"/>
      <c r="C477" s="189"/>
      <c r="D477" s="167"/>
      <c r="E477" s="196"/>
      <c r="F477" s="197"/>
      <c r="G477" s="302"/>
      <c r="H477" s="302"/>
    </row>
    <row r="478" spans="1:8" x14ac:dyDescent="0.3">
      <c r="A478" s="188"/>
      <c r="B478" s="167"/>
      <c r="C478" s="210" t="s">
        <v>472</v>
      </c>
      <c r="D478" s="167"/>
      <c r="E478" s="196"/>
      <c r="F478" s="197"/>
      <c r="G478" s="302"/>
      <c r="H478" s="302"/>
    </row>
    <row r="479" spans="1:8" x14ac:dyDescent="0.3">
      <c r="A479" s="188"/>
      <c r="B479" s="167"/>
      <c r="C479" s="189"/>
      <c r="D479" s="167"/>
      <c r="E479" s="196"/>
      <c r="F479" s="197"/>
      <c r="G479" s="302"/>
      <c r="H479" s="302"/>
    </row>
    <row r="480" spans="1:8" x14ac:dyDescent="0.3">
      <c r="A480" s="188" t="s">
        <v>48</v>
      </c>
      <c r="B480" s="167"/>
      <c r="C480" s="189" t="s">
        <v>473</v>
      </c>
      <c r="D480" s="167"/>
      <c r="E480" s="196" t="s">
        <v>310</v>
      </c>
      <c r="F480" s="197">
        <v>41</v>
      </c>
      <c r="G480" s="302"/>
      <c r="H480" s="302">
        <f>ROUND($F480*G480,2)</f>
        <v>0</v>
      </c>
    </row>
    <row r="481" spans="1:8" x14ac:dyDescent="0.3">
      <c r="A481" s="188"/>
      <c r="B481" s="167"/>
      <c r="C481" s="189"/>
      <c r="D481" s="167"/>
      <c r="E481" s="196"/>
      <c r="F481" s="197"/>
      <c r="G481" s="302"/>
      <c r="H481" s="302"/>
    </row>
    <row r="482" spans="1:8" x14ac:dyDescent="0.3">
      <c r="A482" s="188"/>
      <c r="B482" s="167"/>
      <c r="C482" s="190" t="s">
        <v>474</v>
      </c>
      <c r="D482" s="167"/>
      <c r="E482" s="196"/>
      <c r="F482" s="197"/>
      <c r="G482" s="302"/>
      <c r="H482" s="302"/>
    </row>
    <row r="483" spans="1:8" x14ac:dyDescent="0.3">
      <c r="A483" s="188"/>
      <c r="B483" s="167"/>
      <c r="C483" s="189"/>
      <c r="D483" s="167"/>
      <c r="E483" s="196"/>
      <c r="F483" s="197"/>
      <c r="G483" s="302"/>
      <c r="H483" s="302"/>
    </row>
    <row r="484" spans="1:8" x14ac:dyDescent="0.3">
      <c r="A484" s="188" t="s">
        <v>172</v>
      </c>
      <c r="B484" s="167"/>
      <c r="C484" s="189" t="s">
        <v>475</v>
      </c>
      <c r="D484" s="167"/>
      <c r="E484" s="196" t="s">
        <v>312</v>
      </c>
      <c r="F484" s="197">
        <v>200</v>
      </c>
      <c r="G484" s="302"/>
      <c r="H484" s="302">
        <f>ROUND($F484*G484,2)</f>
        <v>0</v>
      </c>
    </row>
    <row r="485" spans="1:8" x14ac:dyDescent="0.3">
      <c r="A485" s="188"/>
      <c r="B485" s="167"/>
      <c r="C485" s="189"/>
      <c r="D485" s="167"/>
      <c r="E485" s="196"/>
      <c r="F485" s="197"/>
      <c r="G485" s="302"/>
      <c r="H485" s="302"/>
    </row>
    <row r="486" spans="1:8" x14ac:dyDescent="0.3">
      <c r="A486" s="188"/>
      <c r="B486" s="167"/>
      <c r="C486" s="190" t="s">
        <v>476</v>
      </c>
      <c r="D486" s="167"/>
      <c r="E486" s="196"/>
      <c r="F486" s="197"/>
      <c r="G486" s="302"/>
      <c r="H486" s="302"/>
    </row>
    <row r="487" spans="1:8" x14ac:dyDescent="0.3">
      <c r="A487" s="188"/>
      <c r="B487" s="167"/>
      <c r="C487" s="189"/>
      <c r="D487" s="167"/>
      <c r="E487" s="196"/>
      <c r="F487" s="197"/>
      <c r="G487" s="302"/>
      <c r="H487" s="302"/>
    </row>
    <row r="488" spans="1:8" x14ac:dyDescent="0.3">
      <c r="A488" s="188"/>
      <c r="B488" s="167"/>
      <c r="C488" s="210" t="s">
        <v>477</v>
      </c>
      <c r="D488" s="167"/>
      <c r="E488" s="196"/>
      <c r="F488" s="197"/>
      <c r="G488" s="302"/>
      <c r="H488" s="302"/>
    </row>
    <row r="489" spans="1:8" x14ac:dyDescent="0.3">
      <c r="A489" s="188"/>
      <c r="B489" s="167"/>
      <c r="C489" s="189"/>
      <c r="D489" s="167"/>
      <c r="E489" s="196"/>
      <c r="F489" s="197"/>
      <c r="G489" s="302"/>
      <c r="H489" s="302"/>
    </row>
    <row r="490" spans="1:8" x14ac:dyDescent="0.3">
      <c r="A490" s="188" t="s">
        <v>174</v>
      </c>
      <c r="B490" s="167"/>
      <c r="C490" s="189" t="s">
        <v>478</v>
      </c>
      <c r="D490" s="167"/>
      <c r="E490" s="196" t="s">
        <v>316</v>
      </c>
      <c r="F490" s="197">
        <v>10</v>
      </c>
      <c r="G490" s="302"/>
      <c r="H490" s="302">
        <f>ROUND($F490*G490,2)</f>
        <v>0</v>
      </c>
    </row>
    <row r="491" spans="1:8" x14ac:dyDescent="0.3">
      <c r="A491" s="188"/>
      <c r="B491" s="167"/>
      <c r="C491" s="189"/>
      <c r="D491" s="167"/>
      <c r="E491" s="196"/>
      <c r="F491" s="197"/>
      <c r="G491" s="302"/>
      <c r="H491" s="302"/>
    </row>
    <row r="492" spans="1:8" x14ac:dyDescent="0.3">
      <c r="A492" s="188"/>
      <c r="B492" s="167"/>
      <c r="C492" s="210" t="s">
        <v>479</v>
      </c>
      <c r="D492" s="167"/>
      <c r="E492" s="196"/>
      <c r="F492" s="197"/>
      <c r="G492" s="302"/>
      <c r="H492" s="302"/>
    </row>
    <row r="493" spans="1:8" x14ac:dyDescent="0.3">
      <c r="A493" s="188"/>
      <c r="B493" s="167"/>
      <c r="C493" s="189"/>
      <c r="D493" s="167"/>
      <c r="E493" s="196"/>
      <c r="F493" s="197"/>
      <c r="G493" s="302"/>
      <c r="H493" s="302"/>
    </row>
    <row r="494" spans="1:8" x14ac:dyDescent="0.3">
      <c r="A494" s="188" t="s">
        <v>13</v>
      </c>
      <c r="B494" s="167"/>
      <c r="C494" s="189" t="s">
        <v>480</v>
      </c>
      <c r="D494" s="167"/>
      <c r="E494" s="196" t="s">
        <v>316</v>
      </c>
      <c r="F494" s="197">
        <v>248</v>
      </c>
      <c r="G494" s="302"/>
      <c r="H494" s="302">
        <f>ROUND($F494*G494,2)</f>
        <v>0</v>
      </c>
    </row>
    <row r="495" spans="1:8" x14ac:dyDescent="0.3">
      <c r="A495" s="188"/>
      <c r="B495" s="167"/>
      <c r="C495" s="189"/>
      <c r="D495" s="167"/>
      <c r="E495" s="196"/>
      <c r="F495" s="197"/>
      <c r="G495" s="302"/>
      <c r="H495" s="302"/>
    </row>
    <row r="496" spans="1:8" ht="57.6" x14ac:dyDescent="0.3">
      <c r="A496" s="188"/>
      <c r="B496" s="167"/>
      <c r="C496" s="210" t="s">
        <v>481</v>
      </c>
      <c r="D496" s="167"/>
      <c r="E496" s="196"/>
      <c r="F496" s="197"/>
      <c r="G496" s="302"/>
      <c r="H496" s="302"/>
    </row>
    <row r="497" spans="1:8" x14ac:dyDescent="0.3">
      <c r="A497" s="188"/>
      <c r="B497" s="167"/>
      <c r="C497" s="189"/>
      <c r="D497" s="167"/>
      <c r="E497" s="196"/>
      <c r="F497" s="197"/>
      <c r="G497" s="302"/>
      <c r="H497" s="302"/>
    </row>
    <row r="498" spans="1:8" x14ac:dyDescent="0.3">
      <c r="A498" s="188" t="s">
        <v>36</v>
      </c>
      <c r="B498" s="167"/>
      <c r="C498" s="189" t="s">
        <v>482</v>
      </c>
      <c r="D498" s="167"/>
      <c r="E498" s="196" t="s">
        <v>316</v>
      </c>
      <c r="F498" s="197">
        <v>1649</v>
      </c>
      <c r="G498" s="302"/>
      <c r="H498" s="302">
        <f>ROUND($F498*G498,2)</f>
        <v>0</v>
      </c>
    </row>
    <row r="499" spans="1:8" x14ac:dyDescent="0.3">
      <c r="A499" s="188"/>
      <c r="B499" s="167"/>
      <c r="C499" s="189"/>
      <c r="D499" s="167"/>
      <c r="E499" s="196"/>
      <c r="F499" s="197"/>
      <c r="G499" s="302"/>
      <c r="H499" s="302"/>
    </row>
    <row r="500" spans="1:8" x14ac:dyDescent="0.3">
      <c r="A500" s="188"/>
      <c r="B500" s="167"/>
      <c r="C500" s="190" t="s">
        <v>483</v>
      </c>
      <c r="D500" s="167"/>
      <c r="E500" s="196"/>
      <c r="F500" s="197"/>
      <c r="G500" s="302"/>
      <c r="H500" s="302"/>
    </row>
    <row r="501" spans="1:8" x14ac:dyDescent="0.3">
      <c r="A501" s="188"/>
      <c r="B501" s="167"/>
      <c r="C501" s="189"/>
      <c r="D501" s="167"/>
      <c r="E501" s="196"/>
      <c r="F501" s="197"/>
      <c r="G501" s="302"/>
      <c r="H501" s="302"/>
    </row>
    <row r="502" spans="1:8" ht="28.8" x14ac:dyDescent="0.3">
      <c r="A502" s="188"/>
      <c r="B502" s="167"/>
      <c r="C502" s="210" t="s">
        <v>484</v>
      </c>
      <c r="D502" s="167"/>
      <c r="E502" s="196"/>
      <c r="F502" s="197"/>
      <c r="G502" s="302"/>
      <c r="H502" s="302"/>
    </row>
    <row r="503" spans="1:8" x14ac:dyDescent="0.3">
      <c r="A503" s="188"/>
      <c r="B503" s="167"/>
      <c r="C503" s="189"/>
      <c r="D503" s="167"/>
      <c r="E503" s="196"/>
      <c r="F503" s="197"/>
      <c r="G503" s="302"/>
      <c r="H503" s="302"/>
    </row>
    <row r="504" spans="1:8" x14ac:dyDescent="0.3">
      <c r="A504" s="188" t="s">
        <v>40</v>
      </c>
      <c r="B504" s="167"/>
      <c r="C504" s="189" t="s">
        <v>485</v>
      </c>
      <c r="D504" s="167"/>
      <c r="E504" s="196" t="s">
        <v>310</v>
      </c>
      <c r="F504" s="197">
        <v>200</v>
      </c>
      <c r="G504" s="302"/>
      <c r="H504" s="302">
        <f>ROUND($F504*G504,2)</f>
        <v>0</v>
      </c>
    </row>
    <row r="505" spans="1:8" x14ac:dyDescent="0.3">
      <c r="A505" s="188"/>
      <c r="B505" s="167"/>
      <c r="C505" s="189"/>
      <c r="D505" s="167"/>
      <c r="E505" s="196"/>
      <c r="F505" s="197"/>
      <c r="G505" s="302"/>
      <c r="H505" s="302"/>
    </row>
    <row r="506" spans="1:8" x14ac:dyDescent="0.3">
      <c r="A506" s="188"/>
      <c r="B506" s="167"/>
      <c r="C506" s="210" t="s">
        <v>486</v>
      </c>
      <c r="D506" s="167"/>
      <c r="E506" s="196"/>
      <c r="F506" s="197"/>
      <c r="G506" s="302"/>
      <c r="H506" s="302"/>
    </row>
    <row r="507" spans="1:8" x14ac:dyDescent="0.3">
      <c r="A507" s="188"/>
      <c r="B507" s="167"/>
      <c r="C507" s="189"/>
      <c r="D507" s="167"/>
      <c r="E507" s="196"/>
      <c r="F507" s="197"/>
      <c r="G507" s="302"/>
      <c r="H507" s="302"/>
    </row>
    <row r="508" spans="1:8" x14ac:dyDescent="0.3">
      <c r="A508" s="188" t="s">
        <v>42</v>
      </c>
      <c r="B508" s="167"/>
      <c r="C508" s="189" t="s">
        <v>487</v>
      </c>
      <c r="D508" s="167"/>
      <c r="E508" s="196" t="s">
        <v>310</v>
      </c>
      <c r="F508" s="197">
        <v>15</v>
      </c>
      <c r="G508" s="302"/>
      <c r="H508" s="302">
        <f>ROUND($F508*G508,2)</f>
        <v>0</v>
      </c>
    </row>
    <row r="509" spans="1:8" x14ac:dyDescent="0.3">
      <c r="A509" s="188"/>
      <c r="B509" s="167"/>
      <c r="C509" s="189"/>
      <c r="D509" s="167"/>
      <c r="E509" s="196"/>
      <c r="F509" s="197"/>
      <c r="G509" s="302"/>
      <c r="H509" s="302"/>
    </row>
    <row r="510" spans="1:8" ht="28.8" x14ac:dyDescent="0.3">
      <c r="A510" s="188"/>
      <c r="B510" s="167"/>
      <c r="C510" s="189" t="s">
        <v>488</v>
      </c>
      <c r="D510" s="167"/>
      <c r="E510" s="196"/>
      <c r="F510" s="197"/>
      <c r="G510" s="302"/>
      <c r="H510" s="302"/>
    </row>
    <row r="511" spans="1:8" x14ac:dyDescent="0.3">
      <c r="A511" s="188"/>
      <c r="B511" s="167"/>
      <c r="C511" s="189"/>
      <c r="D511" s="167"/>
      <c r="E511" s="196"/>
      <c r="F511" s="197"/>
      <c r="G511" s="302"/>
      <c r="H511" s="302"/>
    </row>
    <row r="512" spans="1:8" x14ac:dyDescent="0.3">
      <c r="A512" s="188"/>
      <c r="B512" s="167"/>
      <c r="C512" s="190" t="s">
        <v>489</v>
      </c>
      <c r="D512" s="167"/>
      <c r="E512" s="196"/>
      <c r="F512" s="197"/>
      <c r="G512" s="302"/>
      <c r="H512" s="302"/>
    </row>
    <row r="513" spans="1:8" x14ac:dyDescent="0.3">
      <c r="A513" s="188"/>
      <c r="B513" s="167"/>
      <c r="C513" s="189"/>
      <c r="D513" s="167"/>
      <c r="E513" s="196"/>
      <c r="F513" s="197"/>
      <c r="G513" s="302"/>
      <c r="H513" s="302"/>
    </row>
    <row r="514" spans="1:8" ht="43.2" x14ac:dyDescent="0.3">
      <c r="A514" s="188"/>
      <c r="B514" s="167"/>
      <c r="C514" s="210" t="s">
        <v>490</v>
      </c>
      <c r="D514" s="167"/>
      <c r="E514" s="196"/>
      <c r="F514" s="197"/>
      <c r="G514" s="302"/>
      <c r="H514" s="302"/>
    </row>
    <row r="515" spans="1:8" x14ac:dyDescent="0.3">
      <c r="A515" s="188"/>
      <c r="B515" s="167"/>
      <c r="C515" s="189"/>
      <c r="D515" s="167"/>
      <c r="E515" s="196"/>
      <c r="F515" s="197"/>
      <c r="G515" s="302"/>
      <c r="H515" s="302"/>
    </row>
    <row r="516" spans="1:8" x14ac:dyDescent="0.3">
      <c r="A516" s="188" t="s">
        <v>44</v>
      </c>
      <c r="B516" s="167"/>
      <c r="C516" s="189" t="s">
        <v>491</v>
      </c>
      <c r="D516" s="167"/>
      <c r="E516" s="196" t="s">
        <v>370</v>
      </c>
      <c r="F516" s="197">
        <v>2</v>
      </c>
      <c r="G516" s="302"/>
      <c r="H516" s="302">
        <f>ROUND($F516*G516,2)</f>
        <v>0</v>
      </c>
    </row>
    <row r="517" spans="1:8" x14ac:dyDescent="0.3">
      <c r="A517" s="188"/>
      <c r="B517" s="167"/>
      <c r="C517" s="189"/>
      <c r="D517" s="167"/>
      <c r="E517" s="196"/>
      <c r="F517" s="197"/>
      <c r="G517" s="302"/>
      <c r="H517" s="302"/>
    </row>
    <row r="518" spans="1:8" x14ac:dyDescent="0.3">
      <c r="A518" s="188"/>
      <c r="B518" s="167"/>
      <c r="C518" s="210" t="s">
        <v>492</v>
      </c>
      <c r="D518" s="167"/>
      <c r="E518" s="196"/>
      <c r="F518" s="197"/>
      <c r="G518" s="302"/>
      <c r="H518" s="302"/>
    </row>
    <row r="519" spans="1:8" x14ac:dyDescent="0.3">
      <c r="A519" s="188"/>
      <c r="B519" s="167"/>
      <c r="C519" s="189"/>
      <c r="D519" s="167"/>
      <c r="E519" s="196"/>
      <c r="F519" s="197"/>
      <c r="G519" s="302"/>
      <c r="H519" s="302"/>
    </row>
    <row r="520" spans="1:8" x14ac:dyDescent="0.3">
      <c r="A520" s="188" t="s">
        <v>46</v>
      </c>
      <c r="B520" s="167"/>
      <c r="C520" s="189" t="s">
        <v>493</v>
      </c>
      <c r="D520" s="167"/>
      <c r="E520" s="196" t="s">
        <v>316</v>
      </c>
      <c r="F520" s="197">
        <v>682</v>
      </c>
      <c r="G520" s="302"/>
      <c r="H520" s="302">
        <f>ROUND($F520*G520,2)</f>
        <v>0</v>
      </c>
    </row>
    <row r="521" spans="1:8" x14ac:dyDescent="0.3">
      <c r="A521" s="188"/>
      <c r="B521" s="167"/>
      <c r="C521" s="189"/>
      <c r="D521" s="167"/>
      <c r="E521" s="196"/>
      <c r="F521" s="197"/>
      <c r="G521" s="302"/>
      <c r="H521" s="302"/>
    </row>
    <row r="522" spans="1:8" x14ac:dyDescent="0.3">
      <c r="A522" s="188"/>
      <c r="B522" s="167"/>
      <c r="C522" s="189"/>
      <c r="D522" s="167"/>
      <c r="E522" s="196"/>
      <c r="F522" s="197"/>
      <c r="G522" s="302"/>
      <c r="H522" s="302"/>
    </row>
    <row r="523" spans="1:8" x14ac:dyDescent="0.3">
      <c r="A523" s="188"/>
      <c r="B523" s="167"/>
      <c r="C523" s="189"/>
      <c r="D523" s="167"/>
      <c r="E523" s="196"/>
      <c r="F523" s="197"/>
      <c r="G523" s="302"/>
      <c r="H523" s="302"/>
    </row>
    <row r="524" spans="1:8" x14ac:dyDescent="0.3">
      <c r="A524" s="188"/>
      <c r="B524" s="167"/>
      <c r="C524" s="189"/>
      <c r="D524" s="167"/>
      <c r="E524" s="196"/>
      <c r="F524" s="197"/>
      <c r="G524" s="302"/>
      <c r="H524" s="302"/>
    </row>
    <row r="525" spans="1:8" x14ac:dyDescent="0.3">
      <c r="A525" s="188"/>
      <c r="B525" s="167"/>
      <c r="C525" s="189"/>
      <c r="D525" s="167"/>
      <c r="E525" s="196"/>
      <c r="F525" s="197"/>
      <c r="G525" s="302"/>
      <c r="H525" s="302"/>
    </row>
    <row r="526" spans="1:8" x14ac:dyDescent="0.3">
      <c r="A526" s="188"/>
      <c r="B526" s="167"/>
      <c r="C526" s="189"/>
      <c r="D526" s="167"/>
      <c r="E526" s="196"/>
      <c r="F526" s="197"/>
      <c r="G526" s="302"/>
      <c r="H526" s="302"/>
    </row>
    <row r="527" spans="1:8" x14ac:dyDescent="0.3">
      <c r="A527" s="188"/>
      <c r="B527" s="167"/>
      <c r="C527" s="189"/>
      <c r="D527" s="167"/>
      <c r="E527" s="196"/>
      <c r="F527" s="197"/>
      <c r="G527" s="302"/>
      <c r="H527" s="302"/>
    </row>
    <row r="528" spans="1:8" x14ac:dyDescent="0.3">
      <c r="A528" s="188"/>
      <c r="B528" s="167"/>
      <c r="C528" s="189"/>
      <c r="D528" s="167"/>
      <c r="E528" s="196"/>
      <c r="F528" s="197"/>
      <c r="G528" s="302"/>
      <c r="H528" s="302"/>
    </row>
    <row r="529" spans="1:8" ht="24.9" customHeight="1" thickBot="1" x14ac:dyDescent="0.35">
      <c r="A529" s="183"/>
      <c r="B529" s="8"/>
      <c r="C529" s="11" t="s">
        <v>928</v>
      </c>
      <c r="D529" s="8"/>
      <c r="E529" s="198"/>
      <c r="F529" s="199"/>
      <c r="G529" s="306"/>
      <c r="H529" s="306">
        <f>SUM(H469:H521)</f>
        <v>0</v>
      </c>
    </row>
    <row r="530" spans="1:8" ht="15" thickTop="1" x14ac:dyDescent="0.3">
      <c r="A530" s="188"/>
      <c r="B530" s="167"/>
      <c r="C530" s="189"/>
      <c r="D530" s="167"/>
      <c r="E530" s="196"/>
      <c r="F530" s="197"/>
      <c r="G530" s="302"/>
      <c r="H530" s="302"/>
    </row>
    <row r="531" spans="1:8" x14ac:dyDescent="0.3">
      <c r="A531" s="188"/>
      <c r="B531" s="167"/>
      <c r="C531" s="190" t="s">
        <v>532</v>
      </c>
      <c r="D531" s="167"/>
      <c r="E531" s="196"/>
      <c r="F531" s="197"/>
      <c r="G531" s="302"/>
      <c r="H531" s="302"/>
    </row>
    <row r="532" spans="1:8" x14ac:dyDescent="0.3">
      <c r="A532" s="188"/>
      <c r="B532" s="167"/>
      <c r="C532" s="189"/>
      <c r="D532" s="167"/>
      <c r="E532" s="196"/>
      <c r="F532" s="197"/>
      <c r="G532" s="302"/>
      <c r="H532" s="302"/>
    </row>
    <row r="533" spans="1:8" x14ac:dyDescent="0.3">
      <c r="A533" s="188"/>
      <c r="B533" s="167"/>
      <c r="C533" s="190" t="s">
        <v>495</v>
      </c>
      <c r="D533" s="167"/>
      <c r="E533" s="196"/>
      <c r="F533" s="197"/>
      <c r="G533" s="302"/>
      <c r="H533" s="302"/>
    </row>
    <row r="534" spans="1:8" x14ac:dyDescent="0.3">
      <c r="A534" s="188"/>
      <c r="B534" s="167"/>
      <c r="C534" s="189"/>
      <c r="D534" s="167"/>
      <c r="E534" s="196"/>
      <c r="F534" s="197"/>
      <c r="G534" s="302"/>
      <c r="H534" s="302"/>
    </row>
    <row r="535" spans="1:8" x14ac:dyDescent="0.3">
      <c r="A535" s="188"/>
      <c r="B535" s="167"/>
      <c r="C535" s="190" t="s">
        <v>388</v>
      </c>
      <c r="D535" s="167"/>
      <c r="E535" s="196"/>
      <c r="F535" s="197"/>
      <c r="G535" s="302"/>
      <c r="H535" s="302"/>
    </row>
    <row r="536" spans="1:8" x14ac:dyDescent="0.3">
      <c r="A536" s="188"/>
      <c r="B536" s="167"/>
      <c r="C536" s="189"/>
      <c r="D536" s="167"/>
      <c r="E536" s="196"/>
      <c r="F536" s="197"/>
      <c r="G536" s="302"/>
      <c r="H536" s="302"/>
    </row>
    <row r="537" spans="1:8" ht="30.75" customHeight="1" x14ac:dyDescent="0.3">
      <c r="A537" s="188"/>
      <c r="B537" s="167"/>
      <c r="C537" s="189" t="s">
        <v>389</v>
      </c>
      <c r="D537" s="167"/>
      <c r="E537" s="196"/>
      <c r="F537" s="197"/>
      <c r="G537" s="302"/>
      <c r="H537" s="302"/>
    </row>
    <row r="538" spans="1:8" x14ac:dyDescent="0.3">
      <c r="A538" s="188"/>
      <c r="B538" s="167"/>
      <c r="C538" s="190" t="s">
        <v>288</v>
      </c>
      <c r="D538" s="167"/>
      <c r="E538" s="196"/>
      <c r="F538" s="197"/>
      <c r="G538" s="302"/>
      <c r="H538" s="302"/>
    </row>
    <row r="539" spans="1:8" x14ac:dyDescent="0.3">
      <c r="A539" s="188"/>
      <c r="B539" s="167"/>
      <c r="C539" s="208" t="s">
        <v>496</v>
      </c>
      <c r="D539" s="167"/>
      <c r="E539" s="196"/>
      <c r="F539" s="197"/>
      <c r="G539" s="302"/>
      <c r="H539" s="302"/>
    </row>
    <row r="540" spans="1:8" x14ac:dyDescent="0.3">
      <c r="A540" s="188"/>
      <c r="B540" s="167"/>
      <c r="C540" s="189"/>
      <c r="D540" s="167"/>
      <c r="E540" s="196"/>
      <c r="F540" s="197"/>
      <c r="G540" s="302"/>
      <c r="H540" s="302"/>
    </row>
    <row r="541" spans="1:8" x14ac:dyDescent="0.3">
      <c r="A541" s="188"/>
      <c r="B541" s="167"/>
      <c r="C541" s="210" t="s">
        <v>497</v>
      </c>
      <c r="D541" s="167"/>
      <c r="E541" s="196"/>
      <c r="F541" s="197"/>
      <c r="G541" s="302"/>
      <c r="H541" s="302"/>
    </row>
    <row r="542" spans="1:8" x14ac:dyDescent="0.3">
      <c r="A542" s="188"/>
      <c r="B542" s="167"/>
      <c r="C542" s="189"/>
      <c r="D542" s="167"/>
      <c r="E542" s="196"/>
      <c r="F542" s="197"/>
      <c r="G542" s="302"/>
      <c r="H542" s="302"/>
    </row>
    <row r="543" spans="1:8" ht="28.8" x14ac:dyDescent="0.3">
      <c r="A543" s="188"/>
      <c r="B543" s="167"/>
      <c r="C543" s="189" t="s">
        <v>498</v>
      </c>
      <c r="D543" s="167"/>
      <c r="E543" s="196"/>
      <c r="F543" s="197"/>
      <c r="G543" s="302"/>
      <c r="H543" s="302"/>
    </row>
    <row r="544" spans="1:8" x14ac:dyDescent="0.3">
      <c r="A544" s="188"/>
      <c r="B544" s="167"/>
      <c r="C544" s="189"/>
      <c r="D544" s="167"/>
      <c r="E544" s="196"/>
      <c r="F544" s="197"/>
      <c r="G544" s="302"/>
      <c r="H544" s="302"/>
    </row>
    <row r="545" spans="1:8" x14ac:dyDescent="0.3">
      <c r="A545" s="188"/>
      <c r="B545" s="167"/>
      <c r="C545" s="210" t="s">
        <v>499</v>
      </c>
      <c r="D545" s="167"/>
      <c r="E545" s="196"/>
      <c r="F545" s="197"/>
      <c r="G545" s="302"/>
      <c r="H545" s="302"/>
    </row>
    <row r="546" spans="1:8" x14ac:dyDescent="0.3">
      <c r="A546" s="188"/>
      <c r="B546" s="167"/>
      <c r="C546" s="189"/>
      <c r="D546" s="167"/>
      <c r="E546" s="196"/>
      <c r="F546" s="197"/>
      <c r="G546" s="302"/>
      <c r="H546" s="302"/>
    </row>
    <row r="547" spans="1:8" ht="28.8" x14ac:dyDescent="0.3">
      <c r="A547" s="188"/>
      <c r="B547" s="167"/>
      <c r="C547" s="189" t="s">
        <v>500</v>
      </c>
      <c r="D547" s="167"/>
      <c r="E547" s="196"/>
      <c r="F547" s="197"/>
      <c r="G547" s="302"/>
      <c r="H547" s="302"/>
    </row>
    <row r="548" spans="1:8" x14ac:dyDescent="0.3">
      <c r="A548" s="188"/>
      <c r="B548" s="167"/>
      <c r="C548" s="189"/>
      <c r="D548" s="167"/>
      <c r="E548" s="196"/>
      <c r="F548" s="197"/>
      <c r="G548" s="302"/>
      <c r="H548" s="302"/>
    </row>
    <row r="549" spans="1:8" x14ac:dyDescent="0.3">
      <c r="A549" s="188"/>
      <c r="B549" s="167"/>
      <c r="C549" s="210" t="s">
        <v>501</v>
      </c>
      <c r="D549" s="167"/>
      <c r="E549" s="196"/>
      <c r="F549" s="197"/>
      <c r="G549" s="302"/>
      <c r="H549" s="302"/>
    </row>
    <row r="550" spans="1:8" x14ac:dyDescent="0.3">
      <c r="A550" s="188"/>
      <c r="B550" s="167"/>
      <c r="C550" s="189"/>
      <c r="D550" s="167"/>
      <c r="E550" s="196"/>
      <c r="F550" s="197"/>
      <c r="G550" s="302"/>
      <c r="H550" s="302"/>
    </row>
    <row r="551" spans="1:8" ht="43.2" x14ac:dyDescent="0.3">
      <c r="A551" s="188"/>
      <c r="B551" s="167"/>
      <c r="C551" s="189" t="s">
        <v>502</v>
      </c>
      <c r="D551" s="167"/>
      <c r="E551" s="196"/>
      <c r="F551" s="197"/>
      <c r="G551" s="302"/>
      <c r="H551" s="302"/>
    </row>
    <row r="552" spans="1:8" x14ac:dyDescent="0.3">
      <c r="A552" s="188"/>
      <c r="B552" s="167"/>
      <c r="C552" s="189"/>
      <c r="D552" s="167"/>
      <c r="E552" s="196"/>
      <c r="F552" s="197"/>
      <c r="G552" s="302"/>
      <c r="H552" s="302"/>
    </row>
    <row r="553" spans="1:8" x14ac:dyDescent="0.3">
      <c r="A553" s="188"/>
      <c r="B553" s="167"/>
      <c r="C553" s="210" t="s">
        <v>503</v>
      </c>
      <c r="D553" s="167"/>
      <c r="E553" s="196"/>
      <c r="F553" s="197"/>
      <c r="G553" s="302"/>
      <c r="H553" s="302"/>
    </row>
    <row r="554" spans="1:8" x14ac:dyDescent="0.3">
      <c r="A554" s="188"/>
      <c r="B554" s="167"/>
      <c r="C554" s="189"/>
      <c r="D554" s="167"/>
      <c r="E554" s="196"/>
      <c r="F554" s="197"/>
      <c r="G554" s="302"/>
      <c r="H554" s="302"/>
    </row>
    <row r="555" spans="1:8" x14ac:dyDescent="0.3">
      <c r="A555" s="188"/>
      <c r="B555" s="167"/>
      <c r="C555" s="189" t="s">
        <v>504</v>
      </c>
      <c r="D555" s="167"/>
      <c r="E555" s="196"/>
      <c r="F555" s="197"/>
      <c r="G555" s="302"/>
      <c r="H555" s="302"/>
    </row>
    <row r="556" spans="1:8" x14ac:dyDescent="0.3">
      <c r="A556" s="188"/>
      <c r="B556" s="167"/>
      <c r="C556" s="189"/>
      <c r="D556" s="167"/>
      <c r="E556" s="196"/>
      <c r="F556" s="197"/>
      <c r="G556" s="302"/>
      <c r="H556" s="302"/>
    </row>
    <row r="557" spans="1:8" x14ac:dyDescent="0.3">
      <c r="A557" s="188"/>
      <c r="B557" s="167"/>
      <c r="C557" s="210" t="s">
        <v>505</v>
      </c>
      <c r="D557" s="167"/>
      <c r="E557" s="196"/>
      <c r="F557" s="197"/>
      <c r="G557" s="302"/>
      <c r="H557" s="302"/>
    </row>
    <row r="558" spans="1:8" x14ac:dyDescent="0.3">
      <c r="A558" s="188"/>
      <c r="B558" s="167"/>
      <c r="C558" s="189"/>
      <c r="D558" s="167"/>
      <c r="E558" s="196"/>
      <c r="F558" s="197"/>
      <c r="G558" s="302"/>
      <c r="H558" s="302"/>
    </row>
    <row r="559" spans="1:8" ht="43.2" x14ac:dyDescent="0.3">
      <c r="A559" s="188"/>
      <c r="B559" s="167"/>
      <c r="C559" s="189" t="s">
        <v>506</v>
      </c>
      <c r="D559" s="167"/>
      <c r="E559" s="196"/>
      <c r="F559" s="197"/>
      <c r="G559" s="302"/>
      <c r="H559" s="302"/>
    </row>
    <row r="560" spans="1:8" x14ac:dyDescent="0.3">
      <c r="A560" s="188"/>
      <c r="B560" s="167"/>
      <c r="C560" s="189"/>
      <c r="D560" s="167"/>
      <c r="E560" s="196"/>
      <c r="F560" s="197"/>
      <c r="G560" s="302"/>
      <c r="H560" s="302"/>
    </row>
    <row r="561" spans="1:8" x14ac:dyDescent="0.3">
      <c r="A561" s="188"/>
      <c r="B561" s="167"/>
      <c r="C561" s="210" t="s">
        <v>402</v>
      </c>
      <c r="D561" s="167"/>
      <c r="E561" s="196"/>
      <c r="F561" s="197"/>
      <c r="G561" s="302"/>
      <c r="H561" s="302"/>
    </row>
    <row r="562" spans="1:8" x14ac:dyDescent="0.3">
      <c r="A562" s="188"/>
      <c r="B562" s="167"/>
      <c r="C562" s="189"/>
      <c r="D562" s="167"/>
      <c r="E562" s="196"/>
      <c r="F562" s="197"/>
      <c r="G562" s="302"/>
      <c r="H562" s="302"/>
    </row>
    <row r="563" spans="1:8" ht="28.8" x14ac:dyDescent="0.3">
      <c r="A563" s="188"/>
      <c r="B563" s="167"/>
      <c r="C563" s="189" t="s">
        <v>403</v>
      </c>
      <c r="D563" s="167"/>
      <c r="E563" s="196"/>
      <c r="F563" s="197"/>
      <c r="G563" s="302"/>
      <c r="H563" s="302"/>
    </row>
    <row r="564" spans="1:8" x14ac:dyDescent="0.3">
      <c r="A564" s="188"/>
      <c r="B564" s="167"/>
      <c r="C564" s="189"/>
      <c r="D564" s="167"/>
      <c r="E564" s="196"/>
      <c r="F564" s="197"/>
      <c r="G564" s="302"/>
      <c r="H564" s="302"/>
    </row>
    <row r="565" spans="1:8" ht="28.8" x14ac:dyDescent="0.3">
      <c r="A565" s="188"/>
      <c r="B565" s="167"/>
      <c r="C565" s="189" t="s">
        <v>507</v>
      </c>
      <c r="D565" s="167"/>
      <c r="E565" s="196"/>
      <c r="F565" s="197"/>
      <c r="G565" s="302"/>
      <c r="H565" s="302"/>
    </row>
    <row r="566" spans="1:8" x14ac:dyDescent="0.3">
      <c r="A566" s="188"/>
      <c r="B566" s="167"/>
      <c r="C566" s="189"/>
      <c r="D566" s="167"/>
      <c r="E566" s="196"/>
      <c r="F566" s="197"/>
      <c r="G566" s="302"/>
      <c r="H566" s="302"/>
    </row>
    <row r="567" spans="1:8" x14ac:dyDescent="0.3">
      <c r="A567" s="188"/>
      <c r="B567" s="167"/>
      <c r="C567" s="190" t="s">
        <v>496</v>
      </c>
      <c r="D567" s="167"/>
      <c r="E567" s="196"/>
      <c r="F567" s="197"/>
      <c r="G567" s="302"/>
      <c r="H567" s="302"/>
    </row>
    <row r="568" spans="1:8" x14ac:dyDescent="0.3">
      <c r="A568" s="188"/>
      <c r="B568" s="167"/>
      <c r="C568" s="189"/>
      <c r="D568" s="167"/>
      <c r="E568" s="196"/>
      <c r="F568" s="197"/>
      <c r="G568" s="302"/>
      <c r="H568" s="302"/>
    </row>
    <row r="569" spans="1:8" x14ac:dyDescent="0.3">
      <c r="A569" s="188"/>
      <c r="B569" s="167"/>
      <c r="C569" s="208" t="s">
        <v>508</v>
      </c>
      <c r="D569" s="167"/>
      <c r="E569" s="196"/>
      <c r="F569" s="197"/>
      <c r="G569" s="302"/>
      <c r="H569" s="302"/>
    </row>
    <row r="570" spans="1:8" x14ac:dyDescent="0.3">
      <c r="A570" s="188"/>
      <c r="B570" s="167"/>
      <c r="C570" s="189"/>
      <c r="D570" s="167"/>
      <c r="E570" s="196"/>
      <c r="F570" s="197"/>
      <c r="G570" s="302"/>
      <c r="H570" s="302"/>
    </row>
    <row r="571" spans="1:8" ht="28.8" x14ac:dyDescent="0.3">
      <c r="A571" s="188"/>
      <c r="B571" s="167"/>
      <c r="C571" s="210" t="s">
        <v>509</v>
      </c>
      <c r="D571" s="167"/>
      <c r="E571" s="196"/>
      <c r="F571" s="197"/>
      <c r="G571" s="302"/>
      <c r="H571" s="302"/>
    </row>
    <row r="572" spans="1:8" x14ac:dyDescent="0.3">
      <c r="A572" s="188"/>
      <c r="B572" s="167"/>
      <c r="C572" s="189"/>
      <c r="D572" s="167"/>
      <c r="E572" s="196"/>
      <c r="F572" s="197"/>
      <c r="G572" s="302"/>
      <c r="H572" s="302"/>
    </row>
    <row r="573" spans="1:8" x14ac:dyDescent="0.3">
      <c r="A573" s="188" t="s">
        <v>13</v>
      </c>
      <c r="B573" s="167"/>
      <c r="C573" s="189" t="s">
        <v>510</v>
      </c>
      <c r="D573" s="167"/>
      <c r="E573" s="196" t="s">
        <v>316</v>
      </c>
      <c r="F573" s="197">
        <v>118</v>
      </c>
      <c r="G573" s="302"/>
      <c r="H573" s="302">
        <f>ROUND($F573*G573,2)</f>
        <v>0</v>
      </c>
    </row>
    <row r="574" spans="1:8" x14ac:dyDescent="0.3">
      <c r="A574" s="188"/>
      <c r="B574" s="167"/>
      <c r="C574" s="189"/>
      <c r="D574" s="167"/>
      <c r="E574" s="196"/>
      <c r="F574" s="197"/>
      <c r="G574" s="302"/>
      <c r="H574" s="302"/>
    </row>
    <row r="575" spans="1:8" x14ac:dyDescent="0.3">
      <c r="A575" s="188"/>
      <c r="B575" s="167"/>
      <c r="C575" s="210" t="s">
        <v>511</v>
      </c>
      <c r="D575" s="167"/>
      <c r="E575" s="196"/>
      <c r="F575" s="197"/>
      <c r="G575" s="302"/>
      <c r="H575" s="302"/>
    </row>
    <row r="576" spans="1:8" x14ac:dyDescent="0.3">
      <c r="A576" s="188"/>
      <c r="B576" s="167"/>
      <c r="C576" s="189"/>
      <c r="D576" s="167"/>
      <c r="E576" s="196"/>
      <c r="F576" s="197"/>
      <c r="G576" s="302"/>
      <c r="H576" s="302"/>
    </row>
    <row r="577" spans="1:8" x14ac:dyDescent="0.3">
      <c r="A577" s="188" t="s">
        <v>36</v>
      </c>
      <c r="B577" s="167"/>
      <c r="C577" s="189" t="s">
        <v>512</v>
      </c>
      <c r="D577" s="167"/>
      <c r="E577" s="196" t="s">
        <v>310</v>
      </c>
      <c r="F577" s="197">
        <v>218</v>
      </c>
      <c r="G577" s="302"/>
      <c r="H577" s="302">
        <f>ROUND($F577*G577,2)</f>
        <v>0</v>
      </c>
    </row>
    <row r="578" spans="1:8" x14ac:dyDescent="0.3">
      <c r="A578" s="188"/>
      <c r="B578" s="167"/>
      <c r="C578" s="189"/>
      <c r="D578" s="167"/>
      <c r="E578" s="196"/>
      <c r="F578" s="197"/>
      <c r="G578" s="302"/>
      <c r="H578" s="302"/>
    </row>
    <row r="579" spans="1:8" x14ac:dyDescent="0.3">
      <c r="A579" s="188"/>
      <c r="B579" s="167"/>
      <c r="C579" s="190" t="s">
        <v>513</v>
      </c>
      <c r="D579" s="167"/>
      <c r="E579" s="196"/>
      <c r="F579" s="197"/>
      <c r="G579" s="302"/>
      <c r="H579" s="302"/>
    </row>
    <row r="580" spans="1:8" x14ac:dyDescent="0.3">
      <c r="A580" s="188"/>
      <c r="B580" s="167"/>
      <c r="C580" s="189"/>
      <c r="D580" s="167"/>
      <c r="E580" s="196"/>
      <c r="F580" s="197"/>
      <c r="G580" s="302"/>
      <c r="H580" s="302"/>
    </row>
    <row r="581" spans="1:8" ht="28.8" x14ac:dyDescent="0.3">
      <c r="A581" s="188"/>
      <c r="B581" s="167"/>
      <c r="C581" s="210" t="s">
        <v>514</v>
      </c>
      <c r="D581" s="167"/>
      <c r="E581" s="196"/>
      <c r="F581" s="197"/>
      <c r="G581" s="302"/>
      <c r="H581" s="302"/>
    </row>
    <row r="582" spans="1:8" x14ac:dyDescent="0.3">
      <c r="A582" s="188"/>
      <c r="B582" s="167"/>
      <c r="C582" s="189"/>
      <c r="D582" s="167"/>
      <c r="E582" s="196"/>
      <c r="F582" s="197"/>
      <c r="G582" s="302"/>
      <c r="H582" s="302"/>
    </row>
    <row r="583" spans="1:8" x14ac:dyDescent="0.3">
      <c r="A583" s="188" t="s">
        <v>40</v>
      </c>
      <c r="B583" s="167"/>
      <c r="C583" s="189" t="s">
        <v>515</v>
      </c>
      <c r="D583" s="167"/>
      <c r="E583" s="196" t="s">
        <v>316</v>
      </c>
      <c r="F583" s="197">
        <v>35</v>
      </c>
      <c r="G583" s="302"/>
      <c r="H583" s="302">
        <f>ROUND($F583*G583,2)</f>
        <v>0</v>
      </c>
    </row>
    <row r="584" spans="1:8" x14ac:dyDescent="0.3">
      <c r="A584" s="188"/>
      <c r="B584" s="167"/>
      <c r="C584" s="189"/>
      <c r="D584" s="167"/>
      <c r="E584" s="196"/>
      <c r="F584" s="197"/>
      <c r="G584" s="302"/>
      <c r="H584" s="302"/>
    </row>
    <row r="585" spans="1:8" x14ac:dyDescent="0.3">
      <c r="A585" s="188"/>
      <c r="B585" s="167"/>
      <c r="C585" s="208" t="s">
        <v>516</v>
      </c>
      <c r="D585" s="167"/>
      <c r="E585" s="196"/>
      <c r="F585" s="197"/>
      <c r="G585" s="302"/>
      <c r="H585" s="302"/>
    </row>
    <row r="586" spans="1:8" x14ac:dyDescent="0.3">
      <c r="A586" s="188"/>
      <c r="B586" s="167"/>
      <c r="C586" s="189"/>
      <c r="D586" s="167"/>
      <c r="E586" s="196"/>
      <c r="F586" s="197"/>
      <c r="G586" s="302"/>
      <c r="H586" s="302"/>
    </row>
    <row r="587" spans="1:8" x14ac:dyDescent="0.3">
      <c r="A587" s="188"/>
      <c r="B587" s="167"/>
      <c r="C587" s="210" t="s">
        <v>517</v>
      </c>
      <c r="D587" s="167"/>
      <c r="E587" s="196"/>
      <c r="F587" s="197"/>
      <c r="G587" s="302"/>
      <c r="H587" s="302"/>
    </row>
    <row r="588" spans="1:8" x14ac:dyDescent="0.3">
      <c r="A588" s="188"/>
      <c r="B588" s="167"/>
      <c r="C588" s="189"/>
      <c r="D588" s="167"/>
      <c r="E588" s="196"/>
      <c r="F588" s="197"/>
      <c r="G588" s="302"/>
      <c r="H588" s="302"/>
    </row>
    <row r="589" spans="1:8" x14ac:dyDescent="0.3">
      <c r="A589" s="188" t="s">
        <v>42</v>
      </c>
      <c r="B589" s="167"/>
      <c r="C589" s="189" t="s">
        <v>518</v>
      </c>
      <c r="D589" s="167"/>
      <c r="E589" s="196" t="s">
        <v>310</v>
      </c>
      <c r="F589" s="197">
        <v>32</v>
      </c>
      <c r="G589" s="302"/>
      <c r="H589" s="302">
        <f>ROUND($F589*G589,2)</f>
        <v>0</v>
      </c>
    </row>
    <row r="590" spans="1:8" x14ac:dyDescent="0.3">
      <c r="A590" s="188"/>
      <c r="B590" s="167"/>
      <c r="C590" s="189"/>
      <c r="D590" s="167"/>
      <c r="E590" s="196"/>
      <c r="F590" s="197"/>
      <c r="G590" s="302"/>
      <c r="H590" s="302"/>
    </row>
    <row r="591" spans="1:8" x14ac:dyDescent="0.3">
      <c r="A591" s="188"/>
      <c r="B591" s="167"/>
      <c r="C591" s="189"/>
      <c r="D591" s="167"/>
      <c r="E591" s="196"/>
      <c r="F591" s="197"/>
      <c r="G591" s="302"/>
      <c r="H591" s="302"/>
    </row>
    <row r="592" spans="1:8" x14ac:dyDescent="0.3">
      <c r="A592" s="188"/>
      <c r="B592" s="167"/>
      <c r="C592" s="189"/>
      <c r="D592" s="167"/>
      <c r="E592" s="196"/>
      <c r="F592" s="197"/>
      <c r="G592" s="302"/>
      <c r="H592" s="302"/>
    </row>
    <row r="593" spans="1:8" x14ac:dyDescent="0.3">
      <c r="A593" s="188"/>
      <c r="B593" s="167"/>
      <c r="C593" s="189"/>
      <c r="D593" s="167"/>
      <c r="E593" s="196"/>
      <c r="F593" s="197"/>
      <c r="G593" s="302"/>
      <c r="H593" s="302"/>
    </row>
    <row r="594" spans="1:8" x14ac:dyDescent="0.3">
      <c r="A594" s="188"/>
      <c r="B594" s="167"/>
      <c r="C594" s="189"/>
      <c r="D594" s="167"/>
      <c r="E594" s="196"/>
      <c r="F594" s="197"/>
      <c r="G594" s="302"/>
      <c r="H594" s="302"/>
    </row>
    <row r="595" spans="1:8" x14ac:dyDescent="0.3">
      <c r="A595" s="188"/>
      <c r="B595" s="167"/>
      <c r="C595" s="189"/>
      <c r="D595" s="167"/>
      <c r="E595" s="196"/>
      <c r="F595" s="197"/>
      <c r="G595" s="302"/>
      <c r="H595" s="302"/>
    </row>
    <row r="596" spans="1:8" x14ac:dyDescent="0.3">
      <c r="A596" s="188"/>
      <c r="B596" s="167"/>
      <c r="C596" s="189"/>
      <c r="D596" s="167"/>
      <c r="E596" s="196"/>
      <c r="F596" s="197"/>
      <c r="G596" s="302"/>
      <c r="H596" s="302"/>
    </row>
    <row r="597" spans="1:8" x14ac:dyDescent="0.3">
      <c r="A597" s="188"/>
      <c r="B597" s="167"/>
      <c r="C597" s="189"/>
      <c r="D597" s="167"/>
      <c r="E597" s="196"/>
      <c r="F597" s="197"/>
      <c r="G597" s="302"/>
      <c r="H597" s="302"/>
    </row>
    <row r="598" spans="1:8" x14ac:dyDescent="0.3">
      <c r="A598" s="188"/>
      <c r="B598" s="167"/>
      <c r="C598" s="189"/>
      <c r="D598" s="167"/>
      <c r="E598" s="196"/>
      <c r="F598" s="197"/>
      <c r="G598" s="302"/>
      <c r="H598" s="302"/>
    </row>
    <row r="599" spans="1:8" x14ac:dyDescent="0.3">
      <c r="A599" s="188"/>
      <c r="B599" s="167"/>
      <c r="C599" s="189"/>
      <c r="D599" s="167"/>
      <c r="E599" s="196"/>
      <c r="F599" s="197"/>
      <c r="G599" s="302"/>
      <c r="H599" s="302"/>
    </row>
    <row r="600" spans="1:8" ht="24.9" customHeight="1" thickBot="1" x14ac:dyDescent="0.35">
      <c r="A600" s="183"/>
      <c r="B600" s="8"/>
      <c r="C600" s="214" t="s">
        <v>928</v>
      </c>
      <c r="D600" s="8"/>
      <c r="E600" s="198"/>
      <c r="F600" s="199"/>
      <c r="G600" s="306"/>
      <c r="H600" s="306">
        <f>SUM(H572:H589)</f>
        <v>0</v>
      </c>
    </row>
    <row r="601" spans="1:8" ht="15" thickTop="1" x14ac:dyDescent="0.3">
      <c r="A601" s="188"/>
      <c r="B601" s="167"/>
      <c r="C601" s="189"/>
      <c r="D601" s="167"/>
      <c r="E601" s="196"/>
      <c r="F601" s="197"/>
      <c r="G601" s="302"/>
      <c r="H601" s="302"/>
    </row>
    <row r="602" spans="1:8" x14ac:dyDescent="0.3">
      <c r="A602" s="188"/>
      <c r="B602" s="167"/>
      <c r="C602" s="190" t="s">
        <v>549</v>
      </c>
      <c r="D602" s="167"/>
      <c r="E602" s="196"/>
      <c r="F602" s="197"/>
      <c r="G602" s="302"/>
      <c r="H602" s="302"/>
    </row>
    <row r="603" spans="1:8" x14ac:dyDescent="0.3">
      <c r="A603" s="188"/>
      <c r="B603" s="167"/>
      <c r="C603" s="189"/>
      <c r="D603" s="167"/>
      <c r="E603" s="196"/>
      <c r="F603" s="197"/>
      <c r="G603" s="302"/>
      <c r="H603" s="302"/>
    </row>
    <row r="604" spans="1:8" x14ac:dyDescent="0.3">
      <c r="A604" s="188"/>
      <c r="B604" s="167"/>
      <c r="C604" s="190" t="s">
        <v>520</v>
      </c>
      <c r="D604" s="167"/>
      <c r="E604" s="196"/>
      <c r="F604" s="197"/>
      <c r="G604" s="302"/>
      <c r="H604" s="302"/>
    </row>
    <row r="605" spans="1:8" x14ac:dyDescent="0.3">
      <c r="A605" s="188"/>
      <c r="B605" s="167"/>
      <c r="C605" s="189"/>
      <c r="D605" s="167"/>
      <c r="E605" s="196"/>
      <c r="F605" s="197"/>
      <c r="G605" s="302"/>
      <c r="H605" s="302"/>
    </row>
    <row r="606" spans="1:8" x14ac:dyDescent="0.3">
      <c r="A606" s="188"/>
      <c r="B606" s="167"/>
      <c r="C606" s="190" t="s">
        <v>388</v>
      </c>
      <c r="D606" s="167"/>
      <c r="E606" s="196"/>
      <c r="F606" s="197"/>
      <c r="G606" s="302"/>
      <c r="H606" s="302"/>
    </row>
    <row r="607" spans="1:8" x14ac:dyDescent="0.3">
      <c r="A607" s="188"/>
      <c r="B607" s="167"/>
      <c r="C607" s="189"/>
      <c r="D607" s="167"/>
      <c r="E607" s="196"/>
      <c r="F607" s="197"/>
      <c r="G607" s="302"/>
      <c r="H607" s="302"/>
    </row>
    <row r="608" spans="1:8" ht="28.8" x14ac:dyDescent="0.3">
      <c r="A608" s="188"/>
      <c r="B608" s="167"/>
      <c r="C608" s="189" t="s">
        <v>389</v>
      </c>
      <c r="D608" s="167"/>
      <c r="E608" s="196"/>
      <c r="F608" s="197"/>
      <c r="G608" s="302"/>
      <c r="H608" s="302"/>
    </row>
    <row r="609" spans="1:8" x14ac:dyDescent="0.3">
      <c r="A609" s="188"/>
      <c r="B609" s="167"/>
      <c r="C609" s="189"/>
      <c r="D609" s="167"/>
      <c r="E609" s="196"/>
      <c r="F609" s="197"/>
      <c r="G609" s="302"/>
      <c r="H609" s="302"/>
    </row>
    <row r="610" spans="1:8" x14ac:dyDescent="0.3">
      <c r="A610" s="188"/>
      <c r="B610" s="167"/>
      <c r="C610" s="190" t="s">
        <v>288</v>
      </c>
      <c r="D610" s="167"/>
      <c r="E610" s="196"/>
      <c r="F610" s="197"/>
      <c r="G610" s="302"/>
      <c r="H610" s="302"/>
    </row>
    <row r="611" spans="1:8" x14ac:dyDescent="0.3">
      <c r="A611" s="188"/>
      <c r="B611" s="167"/>
      <c r="C611" s="189"/>
      <c r="D611" s="167"/>
      <c r="E611" s="196"/>
      <c r="F611" s="197"/>
      <c r="G611" s="302"/>
      <c r="H611" s="302"/>
    </row>
    <row r="612" spans="1:8" x14ac:dyDescent="0.3">
      <c r="A612" s="188"/>
      <c r="B612" s="167"/>
      <c r="C612" s="210" t="s">
        <v>521</v>
      </c>
      <c r="D612" s="167"/>
      <c r="E612" s="196"/>
      <c r="F612" s="197"/>
      <c r="G612" s="302"/>
      <c r="H612" s="302"/>
    </row>
    <row r="613" spans="1:8" x14ac:dyDescent="0.3">
      <c r="A613" s="188"/>
      <c r="B613" s="167"/>
      <c r="C613" s="189"/>
      <c r="D613" s="167"/>
      <c r="E613" s="196"/>
      <c r="F613" s="197"/>
      <c r="G613" s="302"/>
      <c r="H613" s="302"/>
    </row>
    <row r="614" spans="1:8" ht="57.6" x14ac:dyDescent="0.3">
      <c r="A614" s="188"/>
      <c r="B614" s="167"/>
      <c r="C614" s="189" t="s">
        <v>522</v>
      </c>
      <c r="D614" s="167"/>
      <c r="E614" s="196"/>
      <c r="F614" s="197"/>
      <c r="G614" s="302"/>
      <c r="H614" s="302"/>
    </row>
    <row r="615" spans="1:8" x14ac:dyDescent="0.3">
      <c r="A615" s="188"/>
      <c r="B615" s="167"/>
      <c r="C615" s="189"/>
      <c r="D615" s="167"/>
      <c r="E615" s="196"/>
      <c r="F615" s="197"/>
      <c r="G615" s="302"/>
      <c r="H615" s="302"/>
    </row>
    <row r="616" spans="1:8" x14ac:dyDescent="0.3">
      <c r="A616" s="188"/>
      <c r="B616" s="167"/>
      <c r="C616" s="210" t="s">
        <v>402</v>
      </c>
      <c r="D616" s="167"/>
      <c r="E616" s="196"/>
      <c r="F616" s="197"/>
      <c r="G616" s="302"/>
      <c r="H616" s="302"/>
    </row>
    <row r="617" spans="1:8" x14ac:dyDescent="0.3">
      <c r="A617" s="188"/>
      <c r="B617" s="167"/>
      <c r="C617" s="189"/>
      <c r="D617" s="167"/>
      <c r="E617" s="196"/>
      <c r="F617" s="197"/>
      <c r="G617" s="302"/>
      <c r="H617" s="302"/>
    </row>
    <row r="618" spans="1:8" ht="28.8" x14ac:dyDescent="0.3">
      <c r="A618" s="188"/>
      <c r="B618" s="167"/>
      <c r="C618" s="189" t="s">
        <v>403</v>
      </c>
      <c r="D618" s="167"/>
      <c r="E618" s="196"/>
      <c r="F618" s="197"/>
      <c r="G618" s="302"/>
      <c r="H618" s="302"/>
    </row>
    <row r="619" spans="1:8" x14ac:dyDescent="0.3">
      <c r="A619" s="188"/>
      <c r="B619" s="167"/>
      <c r="C619" s="189"/>
      <c r="D619" s="167"/>
      <c r="E619" s="196"/>
      <c r="F619" s="197"/>
      <c r="G619" s="302"/>
      <c r="H619" s="302"/>
    </row>
    <row r="620" spans="1:8" ht="28.8" x14ac:dyDescent="0.3">
      <c r="A620" s="188"/>
      <c r="B620" s="167"/>
      <c r="C620" s="189" t="s">
        <v>523</v>
      </c>
      <c r="D620" s="167"/>
      <c r="E620" s="196"/>
      <c r="F620" s="197"/>
      <c r="G620" s="302"/>
      <c r="H620" s="302"/>
    </row>
    <row r="621" spans="1:8" x14ac:dyDescent="0.3">
      <c r="A621" s="188"/>
      <c r="B621" s="167"/>
      <c r="C621" s="189"/>
      <c r="D621" s="167"/>
      <c r="E621" s="196"/>
      <c r="F621" s="197"/>
      <c r="G621" s="302"/>
      <c r="H621" s="302"/>
    </row>
    <row r="622" spans="1:8" x14ac:dyDescent="0.3">
      <c r="A622" s="188"/>
      <c r="B622" s="167"/>
      <c r="C622" s="190" t="s">
        <v>524</v>
      </c>
      <c r="D622" s="167"/>
      <c r="E622" s="196"/>
      <c r="F622" s="197"/>
      <c r="G622" s="302"/>
      <c r="H622" s="302"/>
    </row>
    <row r="623" spans="1:8" x14ac:dyDescent="0.3">
      <c r="A623" s="188"/>
      <c r="B623" s="167"/>
      <c r="C623" s="189"/>
      <c r="D623" s="167"/>
      <c r="E623" s="196"/>
      <c r="F623" s="197"/>
      <c r="G623" s="302"/>
      <c r="H623" s="302"/>
    </row>
    <row r="624" spans="1:8" ht="32.25" customHeight="1" x14ac:dyDescent="0.3">
      <c r="A624" s="188"/>
      <c r="B624" s="167"/>
      <c r="C624" s="210" t="s">
        <v>525</v>
      </c>
      <c r="D624" s="167"/>
      <c r="E624" s="196"/>
      <c r="F624" s="197"/>
      <c r="G624" s="302"/>
      <c r="H624" s="302"/>
    </row>
    <row r="625" spans="1:8" x14ac:dyDescent="0.3">
      <c r="A625" s="188"/>
      <c r="B625" s="167"/>
      <c r="C625" s="189"/>
      <c r="D625" s="167"/>
      <c r="E625" s="196"/>
      <c r="F625" s="197"/>
      <c r="G625" s="302"/>
      <c r="H625" s="302"/>
    </row>
    <row r="626" spans="1:8" x14ac:dyDescent="0.3">
      <c r="A626" s="188" t="s">
        <v>13</v>
      </c>
      <c r="B626" s="167"/>
      <c r="C626" s="189" t="s">
        <v>526</v>
      </c>
      <c r="D626" s="167"/>
      <c r="E626" s="196" t="s">
        <v>316</v>
      </c>
      <c r="F626" s="197">
        <v>793</v>
      </c>
      <c r="G626" s="302"/>
      <c r="H626" s="302">
        <f>ROUND($F626*G626,2)</f>
        <v>0</v>
      </c>
    </row>
    <row r="627" spans="1:8" x14ac:dyDescent="0.3">
      <c r="A627" s="188"/>
      <c r="B627" s="167"/>
      <c r="C627" s="189"/>
      <c r="D627" s="167"/>
      <c r="E627" s="196"/>
      <c r="F627" s="197"/>
      <c r="G627" s="302"/>
      <c r="H627" s="302"/>
    </row>
    <row r="628" spans="1:8" ht="28.8" x14ac:dyDescent="0.3">
      <c r="A628" s="188"/>
      <c r="B628" s="167"/>
      <c r="C628" s="210" t="s">
        <v>527</v>
      </c>
      <c r="D628" s="167"/>
      <c r="E628" s="196"/>
      <c r="F628" s="197"/>
      <c r="G628" s="302"/>
      <c r="H628" s="302"/>
    </row>
    <row r="629" spans="1:8" x14ac:dyDescent="0.3">
      <c r="A629" s="188"/>
      <c r="B629" s="167"/>
      <c r="C629" s="189"/>
      <c r="D629" s="167"/>
      <c r="E629" s="196"/>
      <c r="F629" s="197"/>
      <c r="G629" s="302"/>
      <c r="H629" s="302"/>
    </row>
    <row r="630" spans="1:8" x14ac:dyDescent="0.3">
      <c r="A630" s="188" t="s">
        <v>36</v>
      </c>
      <c r="B630" s="167"/>
      <c r="C630" s="189" t="s">
        <v>528</v>
      </c>
      <c r="D630" s="167"/>
      <c r="E630" s="196" t="s">
        <v>316</v>
      </c>
      <c r="F630" s="197">
        <v>252</v>
      </c>
      <c r="G630" s="302"/>
      <c r="H630" s="302">
        <f>ROUND($F630*G630,2)</f>
        <v>0</v>
      </c>
    </row>
    <row r="631" spans="1:8" x14ac:dyDescent="0.3">
      <c r="A631" s="188"/>
      <c r="B631" s="167"/>
      <c r="C631" s="189"/>
      <c r="D631" s="167"/>
      <c r="E631" s="196"/>
      <c r="F631" s="197"/>
      <c r="G631" s="302"/>
      <c r="H631" s="302"/>
    </row>
    <row r="632" spans="1:8" x14ac:dyDescent="0.3">
      <c r="A632" s="188"/>
      <c r="B632" s="167"/>
      <c r="C632" s="190" t="s">
        <v>529</v>
      </c>
      <c r="D632" s="167"/>
      <c r="E632" s="196"/>
      <c r="F632" s="197"/>
      <c r="G632" s="302"/>
      <c r="H632" s="302"/>
    </row>
    <row r="633" spans="1:8" x14ac:dyDescent="0.3">
      <c r="A633" s="188"/>
      <c r="B633" s="167"/>
      <c r="C633" s="189"/>
      <c r="D633" s="167"/>
      <c r="E633" s="196"/>
      <c r="F633" s="197"/>
      <c r="G633" s="302"/>
      <c r="H633" s="302"/>
    </row>
    <row r="634" spans="1:8" x14ac:dyDescent="0.3">
      <c r="A634" s="188"/>
      <c r="B634" s="167"/>
      <c r="C634" s="210" t="s">
        <v>530</v>
      </c>
      <c r="D634" s="167"/>
      <c r="E634" s="196"/>
      <c r="F634" s="197"/>
      <c r="G634" s="302"/>
      <c r="H634" s="302"/>
    </row>
    <row r="635" spans="1:8" x14ac:dyDescent="0.3">
      <c r="A635" s="188"/>
      <c r="B635" s="167"/>
      <c r="C635" s="189"/>
      <c r="D635" s="167"/>
      <c r="E635" s="196"/>
      <c r="F635" s="197"/>
      <c r="G635" s="302"/>
      <c r="H635" s="302"/>
    </row>
    <row r="636" spans="1:8" x14ac:dyDescent="0.3">
      <c r="A636" s="188" t="s">
        <v>13</v>
      </c>
      <c r="B636" s="167"/>
      <c r="C636" s="189" t="s">
        <v>531</v>
      </c>
      <c r="D636" s="167"/>
      <c r="E636" s="196" t="s">
        <v>310</v>
      </c>
      <c r="F636" s="197">
        <v>98</v>
      </c>
      <c r="G636" s="302"/>
      <c r="H636" s="302">
        <f>ROUND($F636*G636,2)</f>
        <v>0</v>
      </c>
    </row>
    <row r="637" spans="1:8" x14ac:dyDescent="0.3">
      <c r="A637" s="188"/>
      <c r="B637" s="167"/>
      <c r="C637" s="189"/>
      <c r="D637" s="167"/>
      <c r="E637" s="196"/>
      <c r="F637" s="197"/>
      <c r="G637" s="302"/>
      <c r="H637" s="302"/>
    </row>
    <row r="638" spans="1:8" x14ac:dyDescent="0.3">
      <c r="A638" s="188"/>
      <c r="B638" s="167"/>
      <c r="C638" s="189"/>
      <c r="D638" s="167"/>
      <c r="E638" s="196"/>
      <c r="F638" s="197"/>
      <c r="G638" s="302"/>
      <c r="H638" s="302"/>
    </row>
    <row r="639" spans="1:8" x14ac:dyDescent="0.3">
      <c r="A639" s="188"/>
      <c r="B639" s="167"/>
      <c r="C639" s="189"/>
      <c r="D639" s="167"/>
      <c r="E639" s="196"/>
      <c r="F639" s="197"/>
      <c r="G639" s="302"/>
      <c r="H639" s="302"/>
    </row>
    <row r="640" spans="1:8" x14ac:dyDescent="0.3">
      <c r="A640" s="188"/>
      <c r="B640" s="167"/>
      <c r="C640" s="189"/>
      <c r="D640" s="167"/>
      <c r="E640" s="196"/>
      <c r="F640" s="197"/>
      <c r="G640" s="302"/>
      <c r="H640" s="302"/>
    </row>
    <row r="641" spans="1:8" x14ac:dyDescent="0.3">
      <c r="A641" s="188"/>
      <c r="B641" s="167"/>
      <c r="C641" s="189"/>
      <c r="D641" s="167"/>
      <c r="E641" s="196"/>
      <c r="F641" s="197"/>
      <c r="G641" s="302"/>
      <c r="H641" s="302"/>
    </row>
    <row r="642" spans="1:8" x14ac:dyDescent="0.3">
      <c r="A642" s="188"/>
      <c r="B642" s="167"/>
      <c r="C642" s="189"/>
      <c r="D642" s="167"/>
      <c r="E642" s="196"/>
      <c r="F642" s="197"/>
      <c r="G642" s="302"/>
      <c r="H642" s="302"/>
    </row>
    <row r="643" spans="1:8" x14ac:dyDescent="0.3">
      <c r="A643" s="188"/>
      <c r="B643" s="167"/>
      <c r="C643" s="189"/>
      <c r="D643" s="167"/>
      <c r="E643" s="196"/>
      <c r="F643" s="197"/>
      <c r="G643" s="302"/>
      <c r="H643" s="302"/>
    </row>
    <row r="644" spans="1:8" x14ac:dyDescent="0.3">
      <c r="A644" s="188"/>
      <c r="B644" s="167"/>
      <c r="C644" s="189"/>
      <c r="D644" s="167"/>
      <c r="E644" s="196"/>
      <c r="F644" s="197"/>
      <c r="G644" s="302"/>
      <c r="H644" s="302"/>
    </row>
    <row r="645" spans="1:8" ht="24.9" customHeight="1" thickBot="1" x14ac:dyDescent="0.35">
      <c r="A645" s="183"/>
      <c r="B645" s="8"/>
      <c r="C645" s="214" t="s">
        <v>928</v>
      </c>
      <c r="D645" s="12"/>
      <c r="E645" s="200"/>
      <c r="F645" s="201"/>
      <c r="G645" s="304"/>
      <c r="H645" s="304">
        <f>SUM(H625:H638)</f>
        <v>0</v>
      </c>
    </row>
    <row r="646" spans="1:8" ht="15" thickTop="1" x14ac:dyDescent="0.3">
      <c r="A646" s="188"/>
      <c r="B646" s="167"/>
      <c r="C646" s="189"/>
      <c r="D646" s="167"/>
      <c r="E646" s="196"/>
      <c r="F646" s="197"/>
      <c r="G646" s="302"/>
      <c r="H646" s="302"/>
    </row>
    <row r="647" spans="1:8" x14ac:dyDescent="0.3">
      <c r="A647" s="188"/>
      <c r="B647" s="167"/>
      <c r="C647" s="189"/>
      <c r="D647" s="167"/>
      <c r="E647" s="196"/>
      <c r="F647" s="197"/>
      <c r="G647" s="302"/>
      <c r="H647" s="302"/>
    </row>
    <row r="648" spans="1:8" x14ac:dyDescent="0.3">
      <c r="A648" s="188"/>
      <c r="B648" s="167"/>
      <c r="C648" s="190" t="s">
        <v>583</v>
      </c>
      <c r="D648" s="167"/>
      <c r="E648" s="196"/>
      <c r="F648" s="197"/>
      <c r="G648" s="302"/>
      <c r="H648" s="302"/>
    </row>
    <row r="649" spans="1:8" x14ac:dyDescent="0.3">
      <c r="A649" s="188"/>
      <c r="B649" s="167"/>
      <c r="C649" s="189"/>
      <c r="D649" s="167"/>
      <c r="E649" s="196"/>
      <c r="F649" s="197"/>
      <c r="G649" s="302"/>
      <c r="H649" s="302"/>
    </row>
    <row r="650" spans="1:8" x14ac:dyDescent="0.3">
      <c r="A650" s="188"/>
      <c r="B650" s="167"/>
      <c r="C650" s="190" t="s">
        <v>533</v>
      </c>
      <c r="D650" s="167"/>
      <c r="E650" s="196"/>
      <c r="F650" s="197"/>
      <c r="G650" s="302"/>
      <c r="H650" s="302"/>
    </row>
    <row r="651" spans="1:8" x14ac:dyDescent="0.3">
      <c r="A651" s="188"/>
      <c r="B651" s="167"/>
      <c r="C651" s="189"/>
      <c r="D651" s="167"/>
      <c r="E651" s="196"/>
      <c r="F651" s="197"/>
      <c r="G651" s="302"/>
      <c r="H651" s="302"/>
    </row>
    <row r="652" spans="1:8" x14ac:dyDescent="0.3">
      <c r="A652" s="188"/>
      <c r="B652" s="167"/>
      <c r="C652" s="190" t="s">
        <v>388</v>
      </c>
      <c r="D652" s="167"/>
      <c r="E652" s="196"/>
      <c r="F652" s="197"/>
      <c r="G652" s="302"/>
      <c r="H652" s="302"/>
    </row>
    <row r="653" spans="1:8" x14ac:dyDescent="0.3">
      <c r="A653" s="188"/>
      <c r="B653" s="167"/>
      <c r="C653" s="189"/>
      <c r="D653" s="167"/>
      <c r="E653" s="196"/>
      <c r="F653" s="197"/>
      <c r="G653" s="302"/>
      <c r="H653" s="302"/>
    </row>
    <row r="654" spans="1:8" ht="28.8" x14ac:dyDescent="0.3">
      <c r="A654" s="188"/>
      <c r="B654" s="167"/>
      <c r="C654" s="189" t="s">
        <v>389</v>
      </c>
      <c r="D654" s="167"/>
      <c r="E654" s="196"/>
      <c r="F654" s="197"/>
      <c r="G654" s="302"/>
      <c r="H654" s="302"/>
    </row>
    <row r="655" spans="1:8" x14ac:dyDescent="0.3">
      <c r="A655" s="188"/>
      <c r="B655" s="167"/>
      <c r="C655" s="189"/>
      <c r="D655" s="167"/>
      <c r="E655" s="196"/>
      <c r="F655" s="197"/>
      <c r="G655" s="302"/>
      <c r="H655" s="302"/>
    </row>
    <row r="656" spans="1:8" x14ac:dyDescent="0.3">
      <c r="A656" s="188"/>
      <c r="B656" s="167"/>
      <c r="C656" s="210" t="s">
        <v>402</v>
      </c>
      <c r="D656" s="167"/>
      <c r="E656" s="196"/>
      <c r="F656" s="197"/>
      <c r="G656" s="302"/>
      <c r="H656" s="302"/>
    </row>
    <row r="657" spans="1:8" x14ac:dyDescent="0.3">
      <c r="A657" s="188"/>
      <c r="B657" s="167"/>
      <c r="C657" s="189"/>
      <c r="D657" s="167"/>
      <c r="E657" s="196"/>
      <c r="F657" s="197"/>
      <c r="G657" s="302"/>
      <c r="H657" s="302"/>
    </row>
    <row r="658" spans="1:8" ht="28.8" x14ac:dyDescent="0.3">
      <c r="A658" s="188"/>
      <c r="B658" s="167"/>
      <c r="C658" s="189" t="s">
        <v>403</v>
      </c>
      <c r="D658" s="167"/>
      <c r="E658" s="196"/>
      <c r="F658" s="197"/>
      <c r="G658" s="302"/>
      <c r="H658" s="302"/>
    </row>
    <row r="659" spans="1:8" x14ac:dyDescent="0.3">
      <c r="A659" s="188"/>
      <c r="B659" s="167"/>
      <c r="C659" s="189"/>
      <c r="D659" s="167"/>
      <c r="E659" s="196"/>
      <c r="F659" s="197"/>
      <c r="G659" s="302"/>
      <c r="H659" s="302"/>
    </row>
    <row r="660" spans="1:8" ht="28.8" x14ac:dyDescent="0.3">
      <c r="A660" s="188"/>
      <c r="B660" s="167"/>
      <c r="C660" s="189" t="s">
        <v>534</v>
      </c>
      <c r="D660" s="167"/>
      <c r="E660" s="196"/>
      <c r="F660" s="197"/>
      <c r="G660" s="302"/>
      <c r="H660" s="302"/>
    </row>
    <row r="661" spans="1:8" x14ac:dyDescent="0.3">
      <c r="A661" s="188"/>
      <c r="B661" s="167"/>
      <c r="C661" s="189"/>
      <c r="D661" s="167"/>
      <c r="E661" s="196"/>
      <c r="F661" s="197"/>
      <c r="G661" s="302"/>
      <c r="H661" s="302"/>
    </row>
    <row r="662" spans="1:8" x14ac:dyDescent="0.3">
      <c r="A662" s="188"/>
      <c r="B662" s="167"/>
      <c r="C662" s="190" t="s">
        <v>535</v>
      </c>
      <c r="D662" s="167"/>
      <c r="E662" s="196"/>
      <c r="F662" s="197"/>
      <c r="G662" s="302"/>
      <c r="H662" s="302"/>
    </row>
    <row r="663" spans="1:8" x14ac:dyDescent="0.3">
      <c r="A663" s="188"/>
      <c r="B663" s="167"/>
      <c r="C663" s="189"/>
      <c r="D663" s="167"/>
      <c r="E663" s="196"/>
      <c r="F663" s="197"/>
      <c r="G663" s="302"/>
      <c r="H663" s="302"/>
    </row>
    <row r="664" spans="1:8" ht="28.8" x14ac:dyDescent="0.3">
      <c r="A664" s="188"/>
      <c r="B664" s="167"/>
      <c r="C664" s="210" t="s">
        <v>536</v>
      </c>
      <c r="D664" s="167"/>
      <c r="E664" s="196"/>
      <c r="F664" s="197"/>
      <c r="G664" s="302"/>
      <c r="H664" s="302"/>
    </row>
    <row r="665" spans="1:8" x14ac:dyDescent="0.3">
      <c r="A665" s="188"/>
      <c r="B665" s="167"/>
      <c r="C665" s="189"/>
      <c r="D665" s="167"/>
      <c r="E665" s="196"/>
      <c r="F665" s="197"/>
      <c r="G665" s="302"/>
      <c r="H665" s="302"/>
    </row>
    <row r="666" spans="1:8" x14ac:dyDescent="0.3">
      <c r="A666" s="188" t="s">
        <v>13</v>
      </c>
      <c r="B666" s="167"/>
      <c r="C666" s="189" t="s">
        <v>537</v>
      </c>
      <c r="D666" s="167"/>
      <c r="E666" s="196" t="s">
        <v>316</v>
      </c>
      <c r="F666" s="197">
        <v>238</v>
      </c>
      <c r="G666" s="302"/>
      <c r="H666" s="302">
        <f>ROUND($F666*G666,2)</f>
        <v>0</v>
      </c>
    </row>
    <row r="667" spans="1:8" x14ac:dyDescent="0.3">
      <c r="A667" s="188"/>
      <c r="B667" s="167"/>
      <c r="C667" s="189"/>
      <c r="D667" s="167"/>
      <c r="E667" s="196"/>
      <c r="F667" s="197"/>
      <c r="G667" s="302"/>
      <c r="H667" s="302"/>
    </row>
    <row r="668" spans="1:8" x14ac:dyDescent="0.3">
      <c r="A668" s="188" t="s">
        <v>36</v>
      </c>
      <c r="B668" s="167"/>
      <c r="C668" s="189" t="s">
        <v>538</v>
      </c>
      <c r="D668" s="167"/>
      <c r="E668" s="196" t="s">
        <v>310</v>
      </c>
      <c r="F668" s="197">
        <v>59</v>
      </c>
      <c r="G668" s="302"/>
      <c r="H668" s="302">
        <f>ROUND($F668*G668,2)</f>
        <v>0</v>
      </c>
    </row>
    <row r="669" spans="1:8" x14ac:dyDescent="0.3">
      <c r="A669" s="188"/>
      <c r="B669" s="167"/>
      <c r="C669" s="189"/>
      <c r="D669" s="167"/>
      <c r="E669" s="196"/>
      <c r="F669" s="197"/>
      <c r="G669" s="302"/>
      <c r="H669" s="302"/>
    </row>
    <row r="670" spans="1:8" x14ac:dyDescent="0.3">
      <c r="A670" s="188" t="s">
        <v>40</v>
      </c>
      <c r="B670" s="167"/>
      <c r="C670" s="189" t="s">
        <v>539</v>
      </c>
      <c r="D670" s="167"/>
      <c r="E670" s="196" t="s">
        <v>310</v>
      </c>
      <c r="F670" s="197">
        <v>22</v>
      </c>
      <c r="G670" s="302"/>
      <c r="H670" s="302">
        <f>ROUND($F670*G670,2)</f>
        <v>0</v>
      </c>
    </row>
    <row r="671" spans="1:8" x14ac:dyDescent="0.3">
      <c r="A671" s="188"/>
      <c r="B671" s="167"/>
      <c r="C671" s="189"/>
      <c r="D671" s="167"/>
      <c r="E671" s="196"/>
      <c r="F671" s="197"/>
      <c r="G671" s="302"/>
      <c r="H671" s="302"/>
    </row>
    <row r="672" spans="1:8" x14ac:dyDescent="0.3">
      <c r="A672" s="188" t="s">
        <v>42</v>
      </c>
      <c r="B672" s="167"/>
      <c r="C672" s="189" t="s">
        <v>540</v>
      </c>
      <c r="D672" s="167"/>
      <c r="E672" s="196" t="s">
        <v>310</v>
      </c>
      <c r="F672" s="197">
        <v>10</v>
      </c>
      <c r="G672" s="302"/>
      <c r="H672" s="302">
        <f>ROUND($F672*G672,2)</f>
        <v>0</v>
      </c>
    </row>
    <row r="673" spans="1:8" x14ac:dyDescent="0.3">
      <c r="A673" s="188"/>
      <c r="B673" s="167"/>
      <c r="C673" s="189"/>
      <c r="D673" s="167"/>
      <c r="E673" s="196"/>
      <c r="F673" s="197"/>
      <c r="G673" s="302"/>
      <c r="H673" s="302"/>
    </row>
    <row r="674" spans="1:8" x14ac:dyDescent="0.3">
      <c r="A674" s="188" t="s">
        <v>44</v>
      </c>
      <c r="B674" s="167"/>
      <c r="C674" s="189" t="s">
        <v>541</v>
      </c>
      <c r="D674" s="167"/>
      <c r="E674" s="196" t="s">
        <v>310</v>
      </c>
      <c r="F674" s="197">
        <v>50</v>
      </c>
      <c r="G674" s="302"/>
      <c r="H674" s="302">
        <f>ROUND($F674*G674,2)</f>
        <v>0</v>
      </c>
    </row>
    <row r="675" spans="1:8" x14ac:dyDescent="0.3">
      <c r="A675" s="188"/>
      <c r="B675" s="167"/>
      <c r="C675" s="189"/>
      <c r="D675" s="167"/>
      <c r="E675" s="196"/>
      <c r="F675" s="197"/>
      <c r="G675" s="302"/>
      <c r="H675" s="302"/>
    </row>
    <row r="676" spans="1:8" x14ac:dyDescent="0.3">
      <c r="A676" s="188" t="s">
        <v>46</v>
      </c>
      <c r="B676" s="167"/>
      <c r="C676" s="189" t="s">
        <v>542</v>
      </c>
      <c r="D676" s="167"/>
      <c r="E676" s="196" t="s">
        <v>310</v>
      </c>
      <c r="F676" s="197">
        <v>50</v>
      </c>
      <c r="G676" s="302"/>
      <c r="H676" s="302">
        <f>ROUND($F676*G676,2)</f>
        <v>0</v>
      </c>
    </row>
    <row r="677" spans="1:8" x14ac:dyDescent="0.3">
      <c r="A677" s="188"/>
      <c r="B677" s="167"/>
      <c r="C677" s="189"/>
      <c r="D677" s="167"/>
      <c r="E677" s="196"/>
      <c r="F677" s="197"/>
      <c r="G677" s="302"/>
      <c r="H677" s="302"/>
    </row>
    <row r="678" spans="1:8" x14ac:dyDescent="0.3">
      <c r="A678" s="188" t="s">
        <v>48</v>
      </c>
      <c r="B678" s="167"/>
      <c r="C678" s="189" t="s">
        <v>543</v>
      </c>
      <c r="D678" s="167"/>
      <c r="E678" s="196" t="s">
        <v>310</v>
      </c>
      <c r="F678" s="197">
        <v>619</v>
      </c>
      <c r="G678" s="302"/>
      <c r="H678" s="302">
        <f>ROUND($F678*G678,2)</f>
        <v>0</v>
      </c>
    </row>
    <row r="679" spans="1:8" x14ac:dyDescent="0.3">
      <c r="A679" s="188"/>
      <c r="B679" s="167"/>
      <c r="C679" s="189"/>
      <c r="D679" s="167"/>
      <c r="E679" s="196"/>
      <c r="F679" s="197"/>
      <c r="G679" s="302"/>
      <c r="H679" s="302"/>
    </row>
    <row r="680" spans="1:8" x14ac:dyDescent="0.3">
      <c r="A680" s="188"/>
      <c r="B680" s="167"/>
      <c r="C680" s="190" t="s">
        <v>544</v>
      </c>
      <c r="D680" s="167"/>
      <c r="E680" s="196"/>
      <c r="F680" s="197"/>
      <c r="G680" s="302"/>
      <c r="H680" s="302"/>
    </row>
    <row r="681" spans="1:8" x14ac:dyDescent="0.3">
      <c r="A681" s="188"/>
      <c r="B681" s="167"/>
      <c r="C681" s="189"/>
      <c r="D681" s="167"/>
      <c r="E681" s="196"/>
      <c r="F681" s="197"/>
      <c r="G681" s="302"/>
      <c r="H681" s="302"/>
    </row>
    <row r="682" spans="1:8" x14ac:dyDescent="0.3">
      <c r="A682" s="188"/>
      <c r="B682" s="167"/>
      <c r="C682" s="210" t="s">
        <v>545</v>
      </c>
      <c r="D682" s="167"/>
      <c r="E682" s="196"/>
      <c r="F682" s="197"/>
      <c r="G682" s="302"/>
      <c r="H682" s="302"/>
    </row>
    <row r="683" spans="1:8" x14ac:dyDescent="0.3">
      <c r="A683" s="188"/>
      <c r="B683" s="167"/>
      <c r="C683" s="189"/>
      <c r="D683" s="167"/>
      <c r="E683" s="196"/>
      <c r="F683" s="197"/>
      <c r="G683" s="302"/>
      <c r="H683" s="302"/>
    </row>
    <row r="684" spans="1:8" x14ac:dyDescent="0.3">
      <c r="A684" s="188" t="s">
        <v>13</v>
      </c>
      <c r="B684" s="167"/>
      <c r="C684" s="189" t="s">
        <v>546</v>
      </c>
      <c r="D684" s="167"/>
      <c r="E684" s="196" t="s">
        <v>316</v>
      </c>
      <c r="F684" s="197">
        <v>10</v>
      </c>
      <c r="G684" s="302"/>
      <c r="H684" s="302">
        <f>ROUND($F684*G684,2)</f>
        <v>0</v>
      </c>
    </row>
    <row r="685" spans="1:8" x14ac:dyDescent="0.3">
      <c r="A685" s="188"/>
      <c r="B685" s="167"/>
      <c r="C685" s="189"/>
      <c r="D685" s="167"/>
      <c r="E685" s="196"/>
      <c r="F685" s="197"/>
      <c r="G685" s="302"/>
      <c r="H685" s="302"/>
    </row>
    <row r="686" spans="1:8" x14ac:dyDescent="0.3">
      <c r="A686" s="188"/>
      <c r="B686" s="167"/>
      <c r="C686" s="190" t="s">
        <v>547</v>
      </c>
      <c r="D686" s="167"/>
      <c r="E686" s="196"/>
      <c r="F686" s="197"/>
      <c r="G686" s="302"/>
      <c r="H686" s="302"/>
    </row>
    <row r="687" spans="1:8" x14ac:dyDescent="0.3">
      <c r="A687" s="188"/>
      <c r="B687" s="167"/>
      <c r="C687" s="189"/>
      <c r="D687" s="167"/>
      <c r="E687" s="196"/>
      <c r="F687" s="197"/>
      <c r="G687" s="302"/>
      <c r="H687" s="302"/>
    </row>
    <row r="688" spans="1:8" ht="28.8" x14ac:dyDescent="0.3">
      <c r="A688" s="188" t="s">
        <v>36</v>
      </c>
      <c r="B688" s="167"/>
      <c r="C688" s="189" t="s">
        <v>548</v>
      </c>
      <c r="D688" s="167"/>
      <c r="E688" s="196" t="s">
        <v>316</v>
      </c>
      <c r="F688" s="197">
        <v>238</v>
      </c>
      <c r="G688" s="302"/>
      <c r="H688" s="302">
        <f>ROUND($F688*G688,2)</f>
        <v>0</v>
      </c>
    </row>
    <row r="689" spans="1:8" x14ac:dyDescent="0.3">
      <c r="A689" s="188"/>
      <c r="B689" s="167"/>
      <c r="C689" s="189"/>
      <c r="D689" s="167"/>
      <c r="E689" s="196"/>
      <c r="F689" s="197"/>
      <c r="G689" s="302"/>
      <c r="H689" s="302"/>
    </row>
    <row r="690" spans="1:8" x14ac:dyDescent="0.3">
      <c r="A690" s="188"/>
      <c r="B690" s="167"/>
      <c r="C690" s="189"/>
      <c r="D690" s="167"/>
      <c r="E690" s="196"/>
      <c r="F690" s="197"/>
      <c r="G690" s="302"/>
      <c r="H690" s="302"/>
    </row>
    <row r="691" spans="1:8" x14ac:dyDescent="0.3">
      <c r="A691" s="188"/>
      <c r="B691" s="167"/>
      <c r="C691" s="189"/>
      <c r="D691" s="167"/>
      <c r="E691" s="196"/>
      <c r="F691" s="197"/>
      <c r="G691" s="302"/>
      <c r="H691" s="302"/>
    </row>
    <row r="692" spans="1:8" x14ac:dyDescent="0.3">
      <c r="A692" s="188"/>
      <c r="B692" s="167"/>
      <c r="C692" s="189"/>
      <c r="D692" s="167"/>
      <c r="E692" s="196"/>
      <c r="F692" s="197"/>
      <c r="G692" s="302"/>
      <c r="H692" s="302"/>
    </row>
    <row r="693" spans="1:8" x14ac:dyDescent="0.3">
      <c r="A693" s="188"/>
      <c r="B693" s="167"/>
      <c r="C693" s="189"/>
      <c r="D693" s="167"/>
      <c r="E693" s="196"/>
      <c r="F693" s="197"/>
      <c r="G693" s="302"/>
      <c r="H693" s="302"/>
    </row>
    <row r="694" spans="1:8" x14ac:dyDescent="0.3">
      <c r="A694" s="188"/>
      <c r="B694" s="167"/>
      <c r="C694" s="189"/>
      <c r="D694" s="167"/>
      <c r="E694" s="196"/>
      <c r="F694" s="197"/>
      <c r="G694" s="302"/>
      <c r="H694" s="302"/>
    </row>
    <row r="695" spans="1:8" x14ac:dyDescent="0.3">
      <c r="A695" s="188"/>
      <c r="B695" s="167"/>
      <c r="C695" s="189"/>
      <c r="D695" s="167"/>
      <c r="E695" s="196"/>
      <c r="F695" s="197"/>
      <c r="G695" s="302"/>
      <c r="H695" s="302"/>
    </row>
    <row r="696" spans="1:8" x14ac:dyDescent="0.3">
      <c r="A696" s="188"/>
      <c r="B696" s="167"/>
      <c r="C696" s="189"/>
      <c r="D696" s="167"/>
      <c r="E696" s="196"/>
      <c r="F696" s="197"/>
      <c r="G696" s="302"/>
      <c r="H696" s="302"/>
    </row>
    <row r="697" spans="1:8" ht="24.9" customHeight="1" thickBot="1" x14ac:dyDescent="0.35">
      <c r="A697" s="183"/>
      <c r="B697" s="8"/>
      <c r="C697" s="214" t="s">
        <v>928</v>
      </c>
      <c r="D697" s="15"/>
      <c r="E697" s="204"/>
      <c r="F697" s="205"/>
      <c r="G697" s="309"/>
      <c r="H697" s="309">
        <f>SUM(H664:H693)</f>
        <v>0</v>
      </c>
    </row>
    <row r="698" spans="1:8" ht="15" thickTop="1" x14ac:dyDescent="0.3">
      <c r="A698" s="188"/>
      <c r="B698" s="167"/>
      <c r="C698" s="189"/>
      <c r="D698" s="167"/>
      <c r="E698" s="196"/>
      <c r="F698" s="197"/>
      <c r="G698" s="302"/>
      <c r="H698" s="302"/>
    </row>
    <row r="699" spans="1:8" x14ac:dyDescent="0.3">
      <c r="A699" s="188"/>
      <c r="B699" s="167"/>
      <c r="C699" s="189"/>
      <c r="D699" s="167"/>
      <c r="E699" s="196"/>
      <c r="F699" s="197"/>
      <c r="G699" s="302"/>
      <c r="H699" s="302"/>
    </row>
    <row r="700" spans="1:8" x14ac:dyDescent="0.3">
      <c r="A700" s="188"/>
      <c r="B700" s="167"/>
      <c r="C700" s="190" t="s">
        <v>610</v>
      </c>
      <c r="D700" s="167"/>
      <c r="E700" s="196"/>
      <c r="F700" s="197"/>
      <c r="G700" s="302"/>
      <c r="H700" s="302"/>
    </row>
    <row r="701" spans="1:8" x14ac:dyDescent="0.3">
      <c r="A701" s="188"/>
      <c r="B701" s="167"/>
      <c r="C701" s="189"/>
      <c r="D701" s="167"/>
      <c r="E701" s="196"/>
      <c r="F701" s="197"/>
      <c r="G701" s="302"/>
      <c r="H701" s="302"/>
    </row>
    <row r="702" spans="1:8" x14ac:dyDescent="0.3">
      <c r="A702" s="188"/>
      <c r="B702" s="167"/>
      <c r="C702" s="190" t="s">
        <v>550</v>
      </c>
      <c r="D702" s="167"/>
      <c r="E702" s="196"/>
      <c r="F702" s="197"/>
      <c r="G702" s="302"/>
      <c r="H702" s="302"/>
    </row>
    <row r="703" spans="1:8" x14ac:dyDescent="0.3">
      <c r="A703" s="188"/>
      <c r="B703" s="167"/>
      <c r="C703" s="189"/>
      <c r="D703" s="167"/>
      <c r="E703" s="196"/>
      <c r="F703" s="197"/>
      <c r="G703" s="302"/>
      <c r="H703" s="302"/>
    </row>
    <row r="704" spans="1:8" x14ac:dyDescent="0.3">
      <c r="A704" s="188"/>
      <c r="B704" s="167"/>
      <c r="C704" s="190" t="s">
        <v>388</v>
      </c>
      <c r="D704" s="167"/>
      <c r="E704" s="196"/>
      <c r="F704" s="197"/>
      <c r="G704" s="302"/>
      <c r="H704" s="302"/>
    </row>
    <row r="705" spans="1:8" x14ac:dyDescent="0.3">
      <c r="A705" s="188"/>
      <c r="B705" s="167"/>
      <c r="C705" s="189"/>
      <c r="D705" s="167"/>
      <c r="E705" s="196"/>
      <c r="F705" s="197"/>
      <c r="G705" s="302"/>
      <c r="H705" s="302"/>
    </row>
    <row r="706" spans="1:8" ht="34.5" customHeight="1" x14ac:dyDescent="0.3">
      <c r="A706" s="188"/>
      <c r="B706" s="167"/>
      <c r="C706" s="189" t="s">
        <v>389</v>
      </c>
      <c r="D706" s="167"/>
      <c r="E706" s="196"/>
      <c r="F706" s="197"/>
      <c r="G706" s="302"/>
      <c r="H706" s="302"/>
    </row>
    <row r="707" spans="1:8" x14ac:dyDescent="0.3">
      <c r="A707" s="188"/>
      <c r="B707" s="167"/>
      <c r="C707" s="189"/>
      <c r="D707" s="167"/>
      <c r="E707" s="196"/>
      <c r="F707" s="197"/>
      <c r="G707" s="302"/>
      <c r="H707" s="302"/>
    </row>
    <row r="708" spans="1:8" x14ac:dyDescent="0.3">
      <c r="A708" s="188"/>
      <c r="B708" s="167"/>
      <c r="C708" s="190" t="s">
        <v>288</v>
      </c>
      <c r="D708" s="167"/>
      <c r="E708" s="196"/>
      <c r="F708" s="197"/>
      <c r="G708" s="302"/>
      <c r="H708" s="302"/>
    </row>
    <row r="709" spans="1:8" x14ac:dyDescent="0.3">
      <c r="A709" s="188"/>
      <c r="B709" s="167"/>
      <c r="C709" s="189"/>
      <c r="D709" s="167"/>
      <c r="E709" s="196"/>
      <c r="F709" s="197"/>
      <c r="G709" s="302"/>
      <c r="H709" s="302"/>
    </row>
    <row r="710" spans="1:8" x14ac:dyDescent="0.3">
      <c r="A710" s="188"/>
      <c r="B710" s="167"/>
      <c r="C710" s="210" t="s">
        <v>551</v>
      </c>
      <c r="D710" s="167"/>
      <c r="E710" s="196"/>
      <c r="F710" s="197"/>
      <c r="G710" s="302"/>
      <c r="H710" s="302"/>
    </row>
    <row r="711" spans="1:8" x14ac:dyDescent="0.3">
      <c r="A711" s="188"/>
      <c r="B711" s="167"/>
      <c r="C711" s="189"/>
      <c r="D711" s="167"/>
      <c r="E711" s="196"/>
      <c r="F711" s="197"/>
      <c r="G711" s="302"/>
      <c r="H711" s="302"/>
    </row>
    <row r="712" spans="1:8" ht="28.8" x14ac:dyDescent="0.3">
      <c r="A712" s="188"/>
      <c r="B712" s="167"/>
      <c r="C712" s="189" t="s">
        <v>552</v>
      </c>
      <c r="D712" s="167"/>
      <c r="E712" s="196"/>
      <c r="F712" s="197"/>
      <c r="G712" s="302"/>
      <c r="H712" s="302"/>
    </row>
    <row r="713" spans="1:8" x14ac:dyDescent="0.3">
      <c r="A713" s="188"/>
      <c r="B713" s="167"/>
      <c r="C713" s="189"/>
      <c r="D713" s="167"/>
      <c r="E713" s="196"/>
      <c r="F713" s="197"/>
      <c r="G713" s="302"/>
      <c r="H713" s="302"/>
    </row>
    <row r="714" spans="1:8" ht="43.2" x14ac:dyDescent="0.3">
      <c r="A714" s="188"/>
      <c r="B714" s="167"/>
      <c r="C714" s="189" t="s">
        <v>553</v>
      </c>
      <c r="D714" s="167"/>
      <c r="E714" s="196"/>
      <c r="F714" s="197"/>
      <c r="G714" s="302"/>
      <c r="H714" s="302"/>
    </row>
    <row r="715" spans="1:8" x14ac:dyDescent="0.3">
      <c r="A715" s="188"/>
      <c r="B715" s="167"/>
      <c r="C715" s="189"/>
      <c r="D715" s="167"/>
      <c r="E715" s="196"/>
      <c r="F715" s="197"/>
      <c r="G715" s="302"/>
      <c r="H715" s="302"/>
    </row>
    <row r="716" spans="1:8" x14ac:dyDescent="0.3">
      <c r="A716" s="188"/>
      <c r="B716" s="167"/>
      <c r="C716" s="210" t="s">
        <v>554</v>
      </c>
      <c r="D716" s="167"/>
      <c r="E716" s="196"/>
      <c r="F716" s="197"/>
      <c r="G716" s="302"/>
      <c r="H716" s="302"/>
    </row>
    <row r="717" spans="1:8" x14ac:dyDescent="0.3">
      <c r="A717" s="188"/>
      <c r="B717" s="167"/>
      <c r="C717" s="189"/>
      <c r="D717" s="167"/>
      <c r="E717" s="196"/>
      <c r="F717" s="197"/>
      <c r="G717" s="302"/>
      <c r="H717" s="302"/>
    </row>
    <row r="718" spans="1:8" x14ac:dyDescent="0.3">
      <c r="A718" s="188"/>
      <c r="B718" s="167"/>
      <c r="C718" s="189" t="s">
        <v>555</v>
      </c>
      <c r="D718" s="167"/>
      <c r="E718" s="196"/>
      <c r="F718" s="197"/>
      <c r="G718" s="302"/>
      <c r="H718" s="302"/>
    </row>
    <row r="719" spans="1:8" x14ac:dyDescent="0.3">
      <c r="A719" s="188"/>
      <c r="B719" s="167"/>
      <c r="C719" s="189"/>
      <c r="D719" s="167"/>
      <c r="E719" s="196"/>
      <c r="F719" s="197"/>
      <c r="G719" s="302"/>
      <c r="H719" s="302"/>
    </row>
    <row r="720" spans="1:8" ht="28.8" x14ac:dyDescent="0.3">
      <c r="A720" s="188"/>
      <c r="B720" s="167"/>
      <c r="C720" s="189" t="s">
        <v>556</v>
      </c>
      <c r="D720" s="167"/>
      <c r="E720" s="196"/>
      <c r="F720" s="197"/>
      <c r="G720" s="302"/>
      <c r="H720" s="302"/>
    </row>
    <row r="721" spans="1:8" x14ac:dyDescent="0.3">
      <c r="A721" s="188"/>
      <c r="B721" s="167"/>
      <c r="C721" s="189"/>
      <c r="D721" s="167"/>
      <c r="E721" s="196"/>
      <c r="F721" s="197"/>
      <c r="G721" s="302"/>
      <c r="H721" s="302"/>
    </row>
    <row r="722" spans="1:8" x14ac:dyDescent="0.3">
      <c r="A722" s="188"/>
      <c r="B722" s="167"/>
      <c r="C722" s="210" t="s">
        <v>557</v>
      </c>
      <c r="D722" s="167"/>
      <c r="E722" s="196"/>
      <c r="F722" s="197"/>
      <c r="G722" s="302"/>
      <c r="H722" s="302"/>
    </row>
    <row r="723" spans="1:8" x14ac:dyDescent="0.3">
      <c r="A723" s="188"/>
      <c r="B723" s="167"/>
      <c r="C723" s="189"/>
      <c r="D723" s="167"/>
      <c r="E723" s="196"/>
      <c r="F723" s="197"/>
      <c r="G723" s="302"/>
      <c r="H723" s="302"/>
    </row>
    <row r="724" spans="1:8" ht="28.8" x14ac:dyDescent="0.3">
      <c r="A724" s="188"/>
      <c r="B724" s="167"/>
      <c r="C724" s="189" t="s">
        <v>558</v>
      </c>
      <c r="D724" s="167"/>
      <c r="E724" s="196"/>
      <c r="F724" s="197"/>
      <c r="G724" s="302"/>
      <c r="H724" s="302"/>
    </row>
    <row r="725" spans="1:8" x14ac:dyDescent="0.3">
      <c r="A725" s="188"/>
      <c r="B725" s="167"/>
      <c r="C725" s="189"/>
      <c r="D725" s="167"/>
      <c r="E725" s="196"/>
      <c r="F725" s="197"/>
      <c r="G725" s="302"/>
      <c r="H725" s="302"/>
    </row>
    <row r="726" spans="1:8" x14ac:dyDescent="0.3">
      <c r="A726" s="188"/>
      <c r="B726" s="167"/>
      <c r="C726" s="210" t="s">
        <v>402</v>
      </c>
      <c r="D726" s="167"/>
      <c r="E726" s="196"/>
      <c r="F726" s="197"/>
      <c r="G726" s="302"/>
      <c r="H726" s="302"/>
    </row>
    <row r="727" spans="1:8" x14ac:dyDescent="0.3">
      <c r="A727" s="188"/>
      <c r="B727" s="167"/>
      <c r="C727" s="189"/>
      <c r="D727" s="167"/>
      <c r="E727" s="196"/>
      <c r="F727" s="197"/>
      <c r="G727" s="302"/>
      <c r="H727" s="302"/>
    </row>
    <row r="728" spans="1:8" ht="28.8" x14ac:dyDescent="0.3">
      <c r="A728" s="188"/>
      <c r="B728" s="167"/>
      <c r="C728" s="189" t="s">
        <v>403</v>
      </c>
      <c r="D728" s="167"/>
      <c r="E728" s="196"/>
      <c r="F728" s="197"/>
      <c r="G728" s="302"/>
      <c r="H728" s="302"/>
    </row>
    <row r="729" spans="1:8" x14ac:dyDescent="0.3">
      <c r="A729" s="188"/>
      <c r="B729" s="167"/>
      <c r="C729" s="189"/>
      <c r="D729" s="167"/>
      <c r="E729" s="196"/>
      <c r="F729" s="197"/>
      <c r="G729" s="302"/>
      <c r="H729" s="302"/>
    </row>
    <row r="730" spans="1:8" ht="28.8" x14ac:dyDescent="0.3">
      <c r="A730" s="188"/>
      <c r="B730" s="167"/>
      <c r="C730" s="189" t="s">
        <v>559</v>
      </c>
      <c r="D730" s="167"/>
      <c r="E730" s="196"/>
      <c r="F730" s="197"/>
      <c r="G730" s="302"/>
      <c r="H730" s="302"/>
    </row>
    <row r="731" spans="1:8" x14ac:dyDescent="0.3">
      <c r="A731" s="188"/>
      <c r="B731" s="167"/>
      <c r="C731" s="189"/>
      <c r="D731" s="167"/>
      <c r="E731" s="196"/>
      <c r="F731" s="197"/>
      <c r="G731" s="302"/>
      <c r="H731" s="302"/>
    </row>
    <row r="732" spans="1:8" x14ac:dyDescent="0.3">
      <c r="A732" s="188"/>
      <c r="B732" s="167"/>
      <c r="C732" s="190" t="s">
        <v>560</v>
      </c>
      <c r="D732" s="167"/>
      <c r="E732" s="196"/>
      <c r="F732" s="197"/>
      <c r="G732" s="302"/>
      <c r="H732" s="302"/>
    </row>
    <row r="733" spans="1:8" x14ac:dyDescent="0.3">
      <c r="A733" s="188"/>
      <c r="B733" s="167"/>
      <c r="C733" s="189"/>
      <c r="D733" s="167"/>
      <c r="E733" s="196"/>
      <c r="F733" s="197"/>
      <c r="G733" s="302"/>
      <c r="H733" s="302"/>
    </row>
    <row r="734" spans="1:8" x14ac:dyDescent="0.3">
      <c r="A734" s="188"/>
      <c r="B734" s="167"/>
      <c r="C734" s="190" t="s">
        <v>561</v>
      </c>
      <c r="D734" s="167"/>
      <c r="E734" s="196"/>
      <c r="F734" s="197"/>
      <c r="G734" s="302"/>
      <c r="H734" s="302"/>
    </row>
    <row r="735" spans="1:8" x14ac:dyDescent="0.3">
      <c r="A735" s="188"/>
      <c r="B735" s="167"/>
      <c r="C735" s="189"/>
      <c r="D735" s="167"/>
      <c r="E735" s="196"/>
      <c r="F735" s="197"/>
      <c r="G735" s="302"/>
      <c r="H735" s="302"/>
    </row>
    <row r="736" spans="1:8" x14ac:dyDescent="0.3">
      <c r="A736" s="188"/>
      <c r="B736" s="167"/>
      <c r="C736" s="208" t="s">
        <v>562</v>
      </c>
      <c r="D736" s="167"/>
      <c r="E736" s="196"/>
      <c r="F736" s="197"/>
      <c r="G736" s="302"/>
      <c r="H736" s="302"/>
    </row>
    <row r="737" spans="1:8" x14ac:dyDescent="0.3">
      <c r="A737" s="188"/>
      <c r="B737" s="167"/>
      <c r="C737" s="189"/>
      <c r="D737" s="167"/>
      <c r="E737" s="196"/>
      <c r="F737" s="197"/>
      <c r="G737" s="302"/>
      <c r="H737" s="302"/>
    </row>
    <row r="738" spans="1:8" x14ac:dyDescent="0.3">
      <c r="A738" s="188"/>
      <c r="B738" s="167"/>
      <c r="C738" s="210" t="s">
        <v>563</v>
      </c>
      <c r="D738" s="167"/>
      <c r="E738" s="196"/>
      <c r="F738" s="197"/>
      <c r="G738" s="302"/>
      <c r="H738" s="302"/>
    </row>
    <row r="739" spans="1:8" x14ac:dyDescent="0.3">
      <c r="A739" s="188"/>
      <c r="B739" s="167"/>
      <c r="C739" s="189"/>
      <c r="D739" s="167"/>
      <c r="E739" s="196"/>
      <c r="F739" s="197"/>
      <c r="G739" s="302"/>
      <c r="H739" s="302"/>
    </row>
    <row r="740" spans="1:8" x14ac:dyDescent="0.3">
      <c r="A740" s="188" t="s">
        <v>13</v>
      </c>
      <c r="B740" s="167"/>
      <c r="C740" s="189" t="s">
        <v>564</v>
      </c>
      <c r="D740" s="167"/>
      <c r="E740" s="196" t="s">
        <v>310</v>
      </c>
      <c r="F740" s="197">
        <v>24</v>
      </c>
      <c r="G740" s="302"/>
      <c r="H740" s="302">
        <f>ROUND($F740*G740,2)</f>
        <v>0</v>
      </c>
    </row>
    <row r="741" spans="1:8" x14ac:dyDescent="0.3">
      <c r="A741" s="188"/>
      <c r="B741" s="167"/>
      <c r="C741" s="189"/>
      <c r="D741" s="167"/>
      <c r="E741" s="196"/>
      <c r="F741" s="197"/>
      <c r="G741" s="302"/>
      <c r="H741" s="302"/>
    </row>
    <row r="742" spans="1:8" x14ac:dyDescent="0.3">
      <c r="A742" s="188" t="s">
        <v>36</v>
      </c>
      <c r="B742" s="167"/>
      <c r="C742" s="189" t="s">
        <v>565</v>
      </c>
      <c r="D742" s="167"/>
      <c r="E742" s="196" t="s">
        <v>310</v>
      </c>
      <c r="F742" s="197">
        <v>12</v>
      </c>
      <c r="G742" s="302"/>
      <c r="H742" s="302">
        <f>ROUND($F742*G742,2)</f>
        <v>0</v>
      </c>
    </row>
    <row r="743" spans="1:8" x14ac:dyDescent="0.3">
      <c r="A743" s="188"/>
      <c r="B743" s="167"/>
      <c r="C743" s="189"/>
      <c r="D743" s="167"/>
      <c r="E743" s="196"/>
      <c r="F743" s="197"/>
      <c r="G743" s="302"/>
      <c r="H743" s="302"/>
    </row>
    <row r="744" spans="1:8" x14ac:dyDescent="0.3">
      <c r="A744" s="188"/>
      <c r="B744" s="167"/>
      <c r="C744" s="190" t="s">
        <v>566</v>
      </c>
      <c r="D744" s="167"/>
      <c r="E744" s="196"/>
      <c r="F744" s="197"/>
      <c r="G744" s="302"/>
      <c r="H744" s="302"/>
    </row>
    <row r="745" spans="1:8" x14ac:dyDescent="0.3">
      <c r="A745" s="188"/>
      <c r="B745" s="167"/>
      <c r="C745" s="189"/>
      <c r="D745" s="167"/>
      <c r="E745" s="196"/>
      <c r="F745" s="197"/>
      <c r="G745" s="302"/>
      <c r="H745" s="302"/>
    </row>
    <row r="746" spans="1:8" x14ac:dyDescent="0.3">
      <c r="A746" s="188"/>
      <c r="B746" s="167"/>
      <c r="C746" s="208" t="s">
        <v>567</v>
      </c>
      <c r="D746" s="167"/>
      <c r="E746" s="196"/>
      <c r="F746" s="197"/>
      <c r="G746" s="302"/>
      <c r="H746" s="302"/>
    </row>
    <row r="747" spans="1:8" x14ac:dyDescent="0.3">
      <c r="A747" s="188"/>
      <c r="B747" s="167"/>
      <c r="C747" s="189"/>
      <c r="D747" s="167"/>
      <c r="E747" s="196"/>
      <c r="F747" s="197"/>
      <c r="G747" s="302"/>
      <c r="H747" s="302"/>
    </row>
    <row r="748" spans="1:8" x14ac:dyDescent="0.3">
      <c r="A748" s="188"/>
      <c r="B748" s="167"/>
      <c r="C748" s="210" t="s">
        <v>568</v>
      </c>
      <c r="D748" s="167"/>
      <c r="E748" s="196"/>
      <c r="F748" s="197"/>
      <c r="G748" s="302"/>
      <c r="H748" s="302"/>
    </row>
    <row r="749" spans="1:8" x14ac:dyDescent="0.3">
      <c r="A749" s="188"/>
      <c r="B749" s="167"/>
      <c r="C749" s="189"/>
      <c r="D749" s="167"/>
      <c r="E749" s="196"/>
      <c r="F749" s="197"/>
      <c r="G749" s="302"/>
      <c r="H749" s="302"/>
    </row>
    <row r="750" spans="1:8" ht="28.8" x14ac:dyDescent="0.3">
      <c r="A750" s="188" t="s">
        <v>13</v>
      </c>
      <c r="B750" s="167"/>
      <c r="C750" s="189" t="s">
        <v>569</v>
      </c>
      <c r="D750" s="167"/>
      <c r="E750" s="196" t="s">
        <v>312</v>
      </c>
      <c r="F750" s="197">
        <v>11</v>
      </c>
      <c r="G750" s="302"/>
      <c r="H750" s="302">
        <f>ROUND($F750*G750,2)</f>
        <v>0</v>
      </c>
    </row>
    <row r="751" spans="1:8" x14ac:dyDescent="0.3">
      <c r="A751" s="188"/>
      <c r="B751" s="167"/>
      <c r="C751" s="189"/>
      <c r="D751" s="167"/>
      <c r="E751" s="196"/>
      <c r="F751" s="197"/>
      <c r="G751" s="302"/>
      <c r="H751" s="302"/>
    </row>
    <row r="752" spans="1:8" ht="28.8" x14ac:dyDescent="0.3">
      <c r="A752" s="188" t="s">
        <v>36</v>
      </c>
      <c r="B752" s="167"/>
      <c r="C752" s="189" t="s">
        <v>570</v>
      </c>
      <c r="D752" s="167"/>
      <c r="E752" s="196" t="s">
        <v>312</v>
      </c>
      <c r="F752" s="197">
        <v>2</v>
      </c>
      <c r="G752" s="302"/>
      <c r="H752" s="302">
        <f>ROUND($F752*G752,2)</f>
        <v>0</v>
      </c>
    </row>
    <row r="753" spans="1:8" x14ac:dyDescent="0.3">
      <c r="A753" s="188"/>
      <c r="B753" s="167"/>
      <c r="C753" s="189"/>
      <c r="D753" s="167"/>
      <c r="E753" s="196"/>
      <c r="F753" s="197"/>
      <c r="G753" s="302"/>
      <c r="H753" s="302"/>
    </row>
    <row r="754" spans="1:8" x14ac:dyDescent="0.3">
      <c r="A754" s="188"/>
      <c r="B754" s="167"/>
      <c r="C754" s="210" t="s">
        <v>571</v>
      </c>
      <c r="D754" s="167"/>
      <c r="E754" s="196"/>
      <c r="F754" s="197"/>
      <c r="G754" s="302"/>
      <c r="H754" s="302"/>
    </row>
    <row r="755" spans="1:8" x14ac:dyDescent="0.3">
      <c r="A755" s="188"/>
      <c r="B755" s="167"/>
      <c r="C755" s="189"/>
      <c r="D755" s="167"/>
      <c r="E755" s="196"/>
      <c r="F755" s="197"/>
      <c r="G755" s="302"/>
      <c r="H755" s="302"/>
    </row>
    <row r="756" spans="1:8" x14ac:dyDescent="0.3">
      <c r="A756" s="188" t="s">
        <v>40</v>
      </c>
      <c r="B756" s="167"/>
      <c r="C756" s="189" t="s">
        <v>572</v>
      </c>
      <c r="D756" s="167"/>
      <c r="E756" s="196" t="s">
        <v>312</v>
      </c>
      <c r="F756" s="197">
        <v>2</v>
      </c>
      <c r="G756" s="302"/>
      <c r="H756" s="302">
        <f>ROUND($F756*G756,2)</f>
        <v>0</v>
      </c>
    </row>
    <row r="757" spans="1:8" x14ac:dyDescent="0.3">
      <c r="A757" s="188"/>
      <c r="B757" s="167"/>
      <c r="C757" s="189"/>
      <c r="D757" s="167"/>
      <c r="E757" s="196"/>
      <c r="F757" s="197"/>
      <c r="G757" s="302"/>
      <c r="H757" s="302"/>
    </row>
    <row r="758" spans="1:8" x14ac:dyDescent="0.3">
      <c r="A758" s="188"/>
      <c r="B758" s="167"/>
      <c r="C758" s="210" t="s">
        <v>573</v>
      </c>
      <c r="D758" s="167"/>
      <c r="E758" s="196"/>
      <c r="F758" s="197"/>
      <c r="G758" s="302"/>
      <c r="H758" s="302"/>
    </row>
    <row r="759" spans="1:8" x14ac:dyDescent="0.3">
      <c r="A759" s="188"/>
      <c r="B759" s="167"/>
      <c r="C759" s="189"/>
      <c r="D759" s="167"/>
      <c r="E759" s="196"/>
      <c r="F759" s="197"/>
      <c r="G759" s="302"/>
      <c r="H759" s="302"/>
    </row>
    <row r="760" spans="1:8" x14ac:dyDescent="0.3">
      <c r="A760" s="188" t="s">
        <v>42</v>
      </c>
      <c r="B760" s="167"/>
      <c r="C760" s="189" t="s">
        <v>574</v>
      </c>
      <c r="D760" s="167"/>
      <c r="E760" s="196" t="s">
        <v>312</v>
      </c>
      <c r="F760" s="197">
        <v>5</v>
      </c>
      <c r="G760" s="302"/>
      <c r="H760" s="302">
        <f>ROUND($F760*G760,2)</f>
        <v>0</v>
      </c>
    </row>
    <row r="761" spans="1:8" x14ac:dyDescent="0.3">
      <c r="A761" s="188"/>
      <c r="B761" s="167"/>
      <c r="C761" s="189"/>
      <c r="D761" s="167"/>
      <c r="E761" s="196"/>
      <c r="F761" s="197"/>
      <c r="G761" s="302"/>
      <c r="H761" s="302"/>
    </row>
    <row r="762" spans="1:8" x14ac:dyDescent="0.3">
      <c r="A762" s="188" t="s">
        <v>44</v>
      </c>
      <c r="B762" s="167"/>
      <c r="C762" s="189" t="s">
        <v>575</v>
      </c>
      <c r="D762" s="167"/>
      <c r="E762" s="196" t="s">
        <v>312</v>
      </c>
      <c r="F762" s="197">
        <v>2</v>
      </c>
      <c r="G762" s="302"/>
      <c r="H762" s="302">
        <f>ROUND($F762*G762,2)</f>
        <v>0</v>
      </c>
    </row>
    <row r="763" spans="1:8" x14ac:dyDescent="0.3">
      <c r="A763" s="188"/>
      <c r="B763" s="167"/>
      <c r="C763" s="189"/>
      <c r="D763" s="167"/>
      <c r="E763" s="196"/>
      <c r="F763" s="197"/>
      <c r="G763" s="302"/>
      <c r="H763" s="302"/>
    </row>
    <row r="764" spans="1:8" ht="24.9" customHeight="1" thickBot="1" x14ac:dyDescent="0.35">
      <c r="A764" s="183"/>
      <c r="B764" s="8"/>
      <c r="C764" s="11" t="s">
        <v>926</v>
      </c>
      <c r="D764" s="8"/>
      <c r="E764" s="198"/>
      <c r="F764" s="199"/>
      <c r="G764" s="306"/>
      <c r="H764" s="306">
        <f>SUM(H739:H763)</f>
        <v>0</v>
      </c>
    </row>
    <row r="765" spans="1:8" ht="15" thickTop="1" x14ac:dyDescent="0.3">
      <c r="A765" s="188"/>
      <c r="B765" s="167"/>
      <c r="C765" s="191" t="s">
        <v>927</v>
      </c>
      <c r="D765" s="167"/>
      <c r="E765" s="196"/>
      <c r="F765" s="197"/>
      <c r="G765" s="302"/>
      <c r="H765" s="302">
        <f>H764</f>
        <v>0</v>
      </c>
    </row>
    <row r="766" spans="1:8" x14ac:dyDescent="0.3">
      <c r="A766" s="188"/>
      <c r="B766" s="167"/>
      <c r="C766" s="189"/>
      <c r="D766" s="167"/>
      <c r="E766" s="196"/>
      <c r="F766" s="197"/>
      <c r="G766" s="302"/>
      <c r="H766" s="302"/>
    </row>
    <row r="767" spans="1:8" x14ac:dyDescent="0.3">
      <c r="A767" s="188"/>
      <c r="B767" s="167"/>
      <c r="C767" s="208" t="s">
        <v>576</v>
      </c>
      <c r="D767" s="167"/>
      <c r="E767" s="196"/>
      <c r="F767" s="197"/>
      <c r="G767" s="302"/>
      <c r="H767" s="302"/>
    </row>
    <row r="768" spans="1:8" x14ac:dyDescent="0.3">
      <c r="A768" s="188"/>
      <c r="B768" s="167"/>
      <c r="C768" s="189"/>
      <c r="D768" s="167"/>
      <c r="E768" s="196"/>
      <c r="F768" s="197"/>
      <c r="G768" s="302"/>
      <c r="H768" s="302"/>
    </row>
    <row r="769" spans="1:8" x14ac:dyDescent="0.3">
      <c r="A769" s="188"/>
      <c r="B769" s="167"/>
      <c r="C769" s="210" t="s">
        <v>288</v>
      </c>
      <c r="D769" s="167"/>
      <c r="E769" s="196"/>
      <c r="F769" s="197"/>
      <c r="G769" s="302"/>
      <c r="H769" s="302"/>
    </row>
    <row r="770" spans="1:8" x14ac:dyDescent="0.3">
      <c r="A770" s="188"/>
      <c r="B770" s="167"/>
      <c r="C770" s="189"/>
      <c r="D770" s="167"/>
      <c r="E770" s="196"/>
      <c r="F770" s="197"/>
      <c r="G770" s="302"/>
      <c r="H770" s="302"/>
    </row>
    <row r="771" spans="1:8" x14ac:dyDescent="0.3">
      <c r="A771" s="188"/>
      <c r="B771" s="167"/>
      <c r="C771" s="210" t="s">
        <v>577</v>
      </c>
      <c r="D771" s="167"/>
      <c r="E771" s="196"/>
      <c r="F771" s="197"/>
      <c r="G771" s="302"/>
      <c r="H771" s="302"/>
    </row>
    <row r="772" spans="1:8" x14ac:dyDescent="0.3">
      <c r="A772" s="188"/>
      <c r="B772" s="167"/>
      <c r="C772" s="189"/>
      <c r="D772" s="167"/>
      <c r="E772" s="196"/>
      <c r="F772" s="197"/>
      <c r="G772" s="302"/>
      <c r="H772" s="302"/>
    </row>
    <row r="773" spans="1:8" ht="100.8" x14ac:dyDescent="0.3">
      <c r="A773" s="188"/>
      <c r="B773" s="167"/>
      <c r="C773" s="189" t="s">
        <v>578</v>
      </c>
      <c r="D773" s="167"/>
      <c r="E773" s="196"/>
      <c r="F773" s="197"/>
      <c r="G773" s="302"/>
      <c r="H773" s="302"/>
    </row>
    <row r="774" spans="1:8" x14ac:dyDescent="0.3">
      <c r="A774" s="188"/>
      <c r="B774" s="167"/>
      <c r="C774" s="189"/>
      <c r="D774" s="167"/>
      <c r="E774" s="196"/>
      <c r="F774" s="197"/>
      <c r="G774" s="302"/>
      <c r="H774" s="302"/>
    </row>
    <row r="775" spans="1:8" x14ac:dyDescent="0.3">
      <c r="A775" s="188"/>
      <c r="B775" s="167"/>
      <c r="C775" s="210" t="s">
        <v>579</v>
      </c>
      <c r="D775" s="167"/>
      <c r="E775" s="196"/>
      <c r="F775" s="197"/>
      <c r="G775" s="302"/>
      <c r="H775" s="302"/>
    </row>
    <row r="776" spans="1:8" x14ac:dyDescent="0.3">
      <c r="A776" s="188"/>
      <c r="B776" s="167"/>
      <c r="C776" s="189"/>
      <c r="D776" s="167"/>
      <c r="E776" s="196"/>
      <c r="F776" s="197"/>
      <c r="G776" s="302"/>
      <c r="H776" s="302"/>
    </row>
    <row r="777" spans="1:8" ht="43.2" x14ac:dyDescent="0.3">
      <c r="A777" s="188"/>
      <c r="B777" s="167"/>
      <c r="C777" s="189" t="s">
        <v>580</v>
      </c>
      <c r="D777" s="167"/>
      <c r="E777" s="196"/>
      <c r="F777" s="197"/>
      <c r="G777" s="302"/>
      <c r="H777" s="302"/>
    </row>
    <row r="778" spans="1:8" x14ac:dyDescent="0.3">
      <c r="A778" s="188"/>
      <c r="B778" s="167"/>
      <c r="C778" s="189"/>
      <c r="D778" s="167"/>
      <c r="E778" s="196"/>
      <c r="F778" s="197"/>
      <c r="G778" s="302"/>
      <c r="H778" s="302"/>
    </row>
    <row r="779" spans="1:8" x14ac:dyDescent="0.3">
      <c r="A779" s="188"/>
      <c r="B779" s="167"/>
      <c r="C779" s="210" t="s">
        <v>581</v>
      </c>
      <c r="D779" s="167"/>
      <c r="E779" s="196"/>
      <c r="F779" s="197"/>
      <c r="G779" s="302"/>
      <c r="H779" s="302"/>
    </row>
    <row r="780" spans="1:8" x14ac:dyDescent="0.3">
      <c r="A780" s="188"/>
      <c r="B780" s="167"/>
      <c r="C780" s="189"/>
      <c r="D780" s="167"/>
      <c r="E780" s="196"/>
      <c r="F780" s="197"/>
      <c r="G780" s="302"/>
      <c r="H780" s="302"/>
    </row>
    <row r="781" spans="1:8" ht="43.2" x14ac:dyDescent="0.3">
      <c r="A781" s="188" t="s">
        <v>46</v>
      </c>
      <c r="B781" s="167"/>
      <c r="C781" s="189" t="s">
        <v>582</v>
      </c>
      <c r="D781" s="167"/>
      <c r="E781" s="196" t="s">
        <v>312</v>
      </c>
      <c r="F781" s="197">
        <v>1</v>
      </c>
      <c r="G781" s="302"/>
      <c r="H781" s="302">
        <f>ROUND($F781*G781,2)</f>
        <v>0</v>
      </c>
    </row>
    <row r="782" spans="1:8" x14ac:dyDescent="0.3">
      <c r="A782" s="188"/>
      <c r="B782" s="167"/>
      <c r="C782" s="189"/>
      <c r="D782" s="167"/>
      <c r="E782" s="196"/>
      <c r="F782" s="197"/>
      <c r="G782" s="302"/>
      <c r="H782" s="302"/>
    </row>
    <row r="783" spans="1:8" x14ac:dyDescent="0.3">
      <c r="A783" s="188"/>
      <c r="B783" s="167"/>
      <c r="C783" s="189"/>
      <c r="D783" s="167"/>
      <c r="E783" s="196"/>
      <c r="F783" s="197"/>
      <c r="G783" s="302"/>
      <c r="H783" s="302"/>
    </row>
    <row r="784" spans="1:8" x14ac:dyDescent="0.3">
      <c r="A784" s="188"/>
      <c r="B784" s="167"/>
      <c r="C784" s="189"/>
      <c r="D784" s="167"/>
      <c r="E784" s="196"/>
      <c r="F784" s="197"/>
      <c r="G784" s="302"/>
      <c r="H784" s="302"/>
    </row>
    <row r="785" spans="1:8" x14ac:dyDescent="0.3">
      <c r="A785" s="188"/>
      <c r="B785" s="167"/>
      <c r="C785" s="189"/>
      <c r="D785" s="167"/>
      <c r="E785" s="196"/>
      <c r="F785" s="197"/>
      <c r="G785" s="302"/>
      <c r="H785" s="302"/>
    </row>
    <row r="786" spans="1:8" x14ac:dyDescent="0.3">
      <c r="A786" s="188"/>
      <c r="B786" s="167"/>
      <c r="C786" s="189"/>
      <c r="D786" s="167"/>
      <c r="E786" s="196"/>
      <c r="F786" s="197"/>
      <c r="G786" s="302"/>
      <c r="H786" s="302"/>
    </row>
    <row r="787" spans="1:8" x14ac:dyDescent="0.3">
      <c r="A787" s="188"/>
      <c r="B787" s="167"/>
      <c r="C787" s="189"/>
      <c r="D787" s="167"/>
      <c r="E787" s="196"/>
      <c r="F787" s="197"/>
      <c r="G787" s="302"/>
      <c r="H787" s="302"/>
    </row>
    <row r="788" spans="1:8" x14ac:dyDescent="0.3">
      <c r="A788" s="188"/>
      <c r="B788" s="167"/>
      <c r="C788" s="189"/>
      <c r="D788" s="167"/>
      <c r="E788" s="196"/>
      <c r="F788" s="197"/>
      <c r="G788" s="302"/>
      <c r="H788" s="302"/>
    </row>
    <row r="789" spans="1:8" x14ac:dyDescent="0.3">
      <c r="A789" s="188"/>
      <c r="B789" s="167"/>
      <c r="C789" s="189"/>
      <c r="D789" s="167"/>
      <c r="E789" s="196"/>
      <c r="F789" s="197"/>
      <c r="G789" s="302"/>
      <c r="H789" s="302"/>
    </row>
    <row r="790" spans="1:8" x14ac:dyDescent="0.3">
      <c r="A790" s="188"/>
      <c r="B790" s="167"/>
      <c r="C790" s="189"/>
      <c r="D790" s="167"/>
      <c r="E790" s="196"/>
      <c r="F790" s="197"/>
      <c r="G790" s="302"/>
      <c r="H790" s="302"/>
    </row>
    <row r="791" spans="1:8" x14ac:dyDescent="0.3">
      <c r="A791" s="188"/>
      <c r="B791" s="167"/>
      <c r="C791" s="189"/>
      <c r="D791" s="167"/>
      <c r="E791" s="196"/>
      <c r="F791" s="197"/>
      <c r="G791" s="302"/>
      <c r="H791" s="302"/>
    </row>
    <row r="792" spans="1:8" x14ac:dyDescent="0.3">
      <c r="A792" s="188"/>
      <c r="B792" s="167"/>
      <c r="C792" s="189"/>
      <c r="D792" s="167"/>
      <c r="E792" s="196"/>
      <c r="F792" s="197"/>
      <c r="G792" s="302"/>
      <c r="H792" s="302"/>
    </row>
    <row r="793" spans="1:8" x14ac:dyDescent="0.3">
      <c r="A793" s="188"/>
      <c r="B793" s="167"/>
      <c r="C793" s="189"/>
      <c r="D793" s="167"/>
      <c r="E793" s="196"/>
      <c r="F793" s="197"/>
      <c r="G793" s="302"/>
      <c r="H793" s="302"/>
    </row>
    <row r="794" spans="1:8" x14ac:dyDescent="0.3">
      <c r="A794" s="188"/>
      <c r="B794" s="167"/>
      <c r="C794" s="189"/>
      <c r="D794" s="167"/>
      <c r="E794" s="196"/>
      <c r="F794" s="197"/>
      <c r="G794" s="302"/>
      <c r="H794" s="302"/>
    </row>
    <row r="795" spans="1:8" x14ac:dyDescent="0.3">
      <c r="A795" s="188"/>
      <c r="B795" s="167"/>
      <c r="C795" s="189"/>
      <c r="D795" s="167"/>
      <c r="E795" s="196"/>
      <c r="F795" s="197"/>
      <c r="G795" s="302"/>
      <c r="H795" s="302"/>
    </row>
    <row r="796" spans="1:8" ht="15.75" customHeight="1" x14ac:dyDescent="0.3">
      <c r="A796" s="188"/>
      <c r="B796" s="167"/>
      <c r="C796" s="189"/>
      <c r="D796" s="167"/>
      <c r="E796" s="196"/>
      <c r="F796" s="197"/>
      <c r="G796" s="302"/>
      <c r="H796" s="302"/>
    </row>
    <row r="797" spans="1:8" ht="15.75" customHeight="1" x14ac:dyDescent="0.3">
      <c r="A797" s="188"/>
      <c r="B797" s="167"/>
      <c r="C797" s="189"/>
      <c r="D797" s="167"/>
      <c r="E797" s="196"/>
      <c r="F797" s="197"/>
      <c r="G797" s="302"/>
      <c r="H797" s="302"/>
    </row>
    <row r="798" spans="1:8" ht="15.75" customHeight="1" x14ac:dyDescent="0.3">
      <c r="A798" s="188"/>
      <c r="B798" s="167"/>
      <c r="C798" s="189"/>
      <c r="D798" s="167"/>
      <c r="E798" s="196"/>
      <c r="F798" s="197"/>
      <c r="G798" s="302"/>
      <c r="H798" s="302"/>
    </row>
    <row r="799" spans="1:8" ht="15.75" customHeight="1" x14ac:dyDescent="0.3">
      <c r="A799" s="188"/>
      <c r="B799" s="167"/>
      <c r="C799" s="189"/>
      <c r="D799" s="167"/>
      <c r="E799" s="196"/>
      <c r="F799" s="197"/>
      <c r="G799" s="302"/>
      <c r="H799" s="302"/>
    </row>
    <row r="800" spans="1:8" x14ac:dyDescent="0.3">
      <c r="A800" s="188"/>
      <c r="B800" s="167"/>
      <c r="C800" s="189"/>
      <c r="D800" s="167"/>
      <c r="E800" s="196"/>
      <c r="F800" s="197"/>
      <c r="G800" s="302"/>
      <c r="H800" s="302"/>
    </row>
    <row r="801" spans="1:8" ht="24.9" customHeight="1" thickBot="1" x14ac:dyDescent="0.35">
      <c r="A801" s="183"/>
      <c r="B801" s="8"/>
      <c r="C801" s="11" t="s">
        <v>928</v>
      </c>
      <c r="D801" s="8"/>
      <c r="E801" s="198"/>
      <c r="F801" s="199"/>
      <c r="G801" s="306"/>
      <c r="H801" s="306">
        <f>SUM(H765:H783)</f>
        <v>0</v>
      </c>
    </row>
    <row r="802" spans="1:8" ht="15" thickTop="1" x14ac:dyDescent="0.3">
      <c r="A802" s="188"/>
      <c r="B802" s="167"/>
      <c r="C802" s="189"/>
      <c r="D802" s="167"/>
      <c r="E802" s="196"/>
      <c r="F802" s="197"/>
      <c r="G802" s="302"/>
      <c r="H802" s="302"/>
    </row>
    <row r="803" spans="1:8" x14ac:dyDescent="0.3">
      <c r="A803" s="188"/>
      <c r="B803" s="167"/>
      <c r="C803" s="189"/>
      <c r="D803" s="167"/>
      <c r="E803" s="196"/>
      <c r="F803" s="197"/>
      <c r="G803" s="302"/>
      <c r="H803" s="302"/>
    </row>
    <row r="804" spans="1:8" x14ac:dyDescent="0.3">
      <c r="A804" s="188"/>
      <c r="B804" s="167"/>
      <c r="C804" s="190" t="s">
        <v>621</v>
      </c>
      <c r="D804" s="167"/>
      <c r="E804" s="196"/>
      <c r="F804" s="197"/>
      <c r="G804" s="302"/>
      <c r="H804" s="302"/>
    </row>
    <row r="805" spans="1:8" x14ac:dyDescent="0.3">
      <c r="A805" s="188"/>
      <c r="B805" s="167"/>
      <c r="C805" s="189"/>
      <c r="D805" s="167"/>
      <c r="E805" s="196"/>
      <c r="F805" s="197"/>
      <c r="G805" s="302"/>
      <c r="H805" s="302"/>
    </row>
    <row r="806" spans="1:8" x14ac:dyDescent="0.3">
      <c r="A806" s="188"/>
      <c r="B806" s="167"/>
      <c r="C806" s="190" t="s">
        <v>584</v>
      </c>
      <c r="D806" s="167"/>
      <c r="E806" s="196"/>
      <c r="F806" s="197"/>
      <c r="G806" s="302"/>
      <c r="H806" s="302"/>
    </row>
    <row r="807" spans="1:8" x14ac:dyDescent="0.3">
      <c r="A807" s="188"/>
      <c r="B807" s="167"/>
      <c r="C807" s="189"/>
      <c r="D807" s="167"/>
      <c r="E807" s="196"/>
      <c r="F807" s="197"/>
      <c r="G807" s="302"/>
      <c r="H807" s="302"/>
    </row>
    <row r="808" spans="1:8" x14ac:dyDescent="0.3">
      <c r="A808" s="188"/>
      <c r="B808" s="167"/>
      <c r="C808" s="190" t="s">
        <v>388</v>
      </c>
      <c r="D808" s="167"/>
      <c r="E808" s="196"/>
      <c r="F808" s="197"/>
      <c r="G808" s="302"/>
      <c r="H808" s="302"/>
    </row>
    <row r="809" spans="1:8" x14ac:dyDescent="0.3">
      <c r="A809" s="188"/>
      <c r="B809" s="167"/>
      <c r="C809" s="189"/>
      <c r="D809" s="167"/>
      <c r="E809" s="196"/>
      <c r="F809" s="197"/>
      <c r="G809" s="302"/>
      <c r="H809" s="302"/>
    </row>
    <row r="810" spans="1:8" ht="28.8" x14ac:dyDescent="0.3">
      <c r="A810" s="188"/>
      <c r="B810" s="167"/>
      <c r="C810" s="189" t="s">
        <v>389</v>
      </c>
      <c r="D810" s="167"/>
      <c r="E810" s="196"/>
      <c r="F810" s="197"/>
      <c r="G810" s="302"/>
      <c r="H810" s="302"/>
    </row>
    <row r="811" spans="1:8" x14ac:dyDescent="0.3">
      <c r="A811" s="188"/>
      <c r="B811" s="167"/>
      <c r="C811" s="189"/>
      <c r="D811" s="167"/>
      <c r="E811" s="196"/>
      <c r="F811" s="197"/>
      <c r="G811" s="302"/>
      <c r="H811" s="302"/>
    </row>
    <row r="812" spans="1:8" x14ac:dyDescent="0.3">
      <c r="A812" s="188"/>
      <c r="B812" s="167"/>
      <c r="C812" s="210" t="s">
        <v>402</v>
      </c>
      <c r="D812" s="167"/>
      <c r="E812" s="196"/>
      <c r="F812" s="197"/>
      <c r="G812" s="302"/>
      <c r="H812" s="302"/>
    </row>
    <row r="813" spans="1:8" x14ac:dyDescent="0.3">
      <c r="A813" s="188"/>
      <c r="B813" s="167"/>
      <c r="C813" s="189"/>
      <c r="D813" s="167"/>
      <c r="E813" s="196"/>
      <c r="F813" s="197"/>
      <c r="G813" s="302"/>
      <c r="H813" s="302"/>
    </row>
    <row r="814" spans="1:8" ht="28.8" x14ac:dyDescent="0.3">
      <c r="A814" s="188"/>
      <c r="B814" s="167"/>
      <c r="C814" s="189" t="s">
        <v>403</v>
      </c>
      <c r="D814" s="167"/>
      <c r="E814" s="196"/>
      <c r="F814" s="197"/>
      <c r="G814" s="302"/>
      <c r="H814" s="302"/>
    </row>
    <row r="815" spans="1:8" x14ac:dyDescent="0.3">
      <c r="A815" s="188"/>
      <c r="B815" s="167"/>
      <c r="C815" s="189"/>
      <c r="D815" s="167"/>
      <c r="E815" s="196"/>
      <c r="F815" s="197"/>
      <c r="G815" s="302"/>
      <c r="H815" s="302"/>
    </row>
    <row r="816" spans="1:8" ht="28.8" x14ac:dyDescent="0.3">
      <c r="A816" s="188"/>
      <c r="B816" s="167"/>
      <c r="C816" s="189" t="s">
        <v>585</v>
      </c>
      <c r="D816" s="167"/>
      <c r="E816" s="196"/>
      <c r="F816" s="197"/>
      <c r="G816" s="302"/>
      <c r="H816" s="302"/>
    </row>
    <row r="817" spans="1:8" x14ac:dyDescent="0.3">
      <c r="A817" s="188"/>
      <c r="B817" s="167"/>
      <c r="C817" s="189"/>
      <c r="D817" s="167"/>
      <c r="E817" s="196"/>
      <c r="F817" s="197"/>
      <c r="G817" s="302"/>
      <c r="H817" s="302"/>
    </row>
    <row r="818" spans="1:8" x14ac:dyDescent="0.3">
      <c r="A818" s="188"/>
      <c r="B818" s="167"/>
      <c r="C818" s="190" t="s">
        <v>586</v>
      </c>
      <c r="D818" s="167"/>
      <c r="E818" s="196"/>
      <c r="F818" s="197"/>
      <c r="G818" s="302"/>
      <c r="H818" s="302"/>
    </row>
    <row r="819" spans="1:8" x14ac:dyDescent="0.3">
      <c r="A819" s="188"/>
      <c r="B819" s="167"/>
      <c r="C819" s="189"/>
      <c r="D819" s="167"/>
      <c r="E819" s="196"/>
      <c r="F819" s="197"/>
      <c r="G819" s="302"/>
      <c r="H819" s="302"/>
    </row>
    <row r="820" spans="1:8" x14ac:dyDescent="0.3">
      <c r="A820" s="188"/>
      <c r="B820" s="167"/>
      <c r="C820" s="208" t="s">
        <v>587</v>
      </c>
      <c r="D820" s="167"/>
      <c r="E820" s="196"/>
      <c r="F820" s="197"/>
      <c r="G820" s="302"/>
      <c r="H820" s="302"/>
    </row>
    <row r="821" spans="1:8" x14ac:dyDescent="0.3">
      <c r="A821" s="188"/>
      <c r="B821" s="167"/>
      <c r="C821" s="189"/>
      <c r="D821" s="167"/>
      <c r="E821" s="196"/>
      <c r="F821" s="197"/>
      <c r="G821" s="302"/>
      <c r="H821" s="302"/>
    </row>
    <row r="822" spans="1:8" ht="28.8" x14ac:dyDescent="0.3">
      <c r="A822" s="188"/>
      <c r="B822" s="167"/>
      <c r="C822" s="210" t="s">
        <v>588</v>
      </c>
      <c r="D822" s="167"/>
      <c r="E822" s="196"/>
      <c r="F822" s="197"/>
      <c r="G822" s="302"/>
      <c r="H822" s="302"/>
    </row>
    <row r="823" spans="1:8" x14ac:dyDescent="0.3">
      <c r="A823" s="188"/>
      <c r="B823" s="167"/>
      <c r="C823" s="189"/>
      <c r="D823" s="167"/>
      <c r="E823" s="196"/>
      <c r="F823" s="197"/>
      <c r="G823" s="302"/>
      <c r="H823" s="302"/>
    </row>
    <row r="824" spans="1:8" ht="28.8" x14ac:dyDescent="0.3">
      <c r="A824" s="188" t="s">
        <v>13</v>
      </c>
      <c r="B824" s="167"/>
      <c r="C824" s="189" t="s">
        <v>589</v>
      </c>
      <c r="D824" s="167"/>
      <c r="E824" s="196" t="s">
        <v>316</v>
      </c>
      <c r="F824" s="197">
        <v>334</v>
      </c>
      <c r="G824" s="302"/>
      <c r="H824" s="302">
        <f>ROUND($F824*G824,2)</f>
        <v>0</v>
      </c>
    </row>
    <row r="825" spans="1:8" x14ac:dyDescent="0.3">
      <c r="A825" s="188"/>
      <c r="B825" s="167"/>
      <c r="C825" s="189"/>
      <c r="D825" s="167"/>
      <c r="E825" s="196"/>
      <c r="F825" s="197"/>
      <c r="G825" s="302"/>
      <c r="H825" s="302"/>
    </row>
    <row r="826" spans="1:8" x14ac:dyDescent="0.3">
      <c r="A826" s="188"/>
      <c r="B826" s="167"/>
      <c r="C826" s="208" t="s">
        <v>590</v>
      </c>
      <c r="D826" s="167"/>
      <c r="E826" s="196"/>
      <c r="F826" s="197"/>
      <c r="G826" s="302"/>
      <c r="H826" s="302"/>
    </row>
    <row r="827" spans="1:8" x14ac:dyDescent="0.3">
      <c r="A827" s="188"/>
      <c r="B827" s="167"/>
      <c r="C827" s="189"/>
      <c r="D827" s="167"/>
      <c r="E827" s="196"/>
      <c r="F827" s="197"/>
      <c r="G827" s="302"/>
      <c r="H827" s="302"/>
    </row>
    <row r="828" spans="1:8" x14ac:dyDescent="0.3">
      <c r="A828" s="188"/>
      <c r="B828" s="167"/>
      <c r="C828" s="210" t="s">
        <v>288</v>
      </c>
      <c r="D828" s="167"/>
      <c r="E828" s="196"/>
      <c r="F828" s="197"/>
      <c r="G828" s="302"/>
      <c r="H828" s="302"/>
    </row>
    <row r="829" spans="1:8" x14ac:dyDescent="0.3">
      <c r="A829" s="188"/>
      <c r="B829" s="167"/>
      <c r="C829" s="189"/>
      <c r="D829" s="167"/>
      <c r="E829" s="196"/>
      <c r="F829" s="197"/>
      <c r="G829" s="302"/>
      <c r="H829" s="302"/>
    </row>
    <row r="830" spans="1:8" x14ac:dyDescent="0.3">
      <c r="A830" s="188"/>
      <c r="B830" s="167"/>
      <c r="C830" s="210" t="s">
        <v>591</v>
      </c>
      <c r="D830" s="167"/>
      <c r="E830" s="196"/>
      <c r="F830" s="197"/>
      <c r="G830" s="302"/>
      <c r="H830" s="302"/>
    </row>
    <row r="831" spans="1:8" x14ac:dyDescent="0.3">
      <c r="A831" s="188"/>
      <c r="B831" s="167"/>
      <c r="C831" s="189"/>
      <c r="D831" s="167"/>
      <c r="E831" s="196"/>
      <c r="F831" s="197"/>
      <c r="G831" s="302"/>
      <c r="H831" s="302"/>
    </row>
    <row r="832" spans="1:8" ht="28.8" x14ac:dyDescent="0.3">
      <c r="A832" s="188"/>
      <c r="B832" s="167"/>
      <c r="C832" s="189" t="s">
        <v>592</v>
      </c>
      <c r="D832" s="167"/>
      <c r="E832" s="196"/>
      <c r="F832" s="197"/>
      <c r="G832" s="302"/>
      <c r="H832" s="302"/>
    </row>
    <row r="833" spans="1:8" x14ac:dyDescent="0.3">
      <c r="A833" s="188"/>
      <c r="B833" s="167"/>
      <c r="C833" s="189"/>
      <c r="D833" s="167"/>
      <c r="E833" s="196"/>
      <c r="F833" s="197"/>
      <c r="G833" s="302"/>
      <c r="H833" s="302"/>
    </row>
    <row r="834" spans="1:8" ht="28.8" x14ac:dyDescent="0.3">
      <c r="A834" s="188"/>
      <c r="B834" s="167"/>
      <c r="C834" s="210" t="s">
        <v>593</v>
      </c>
      <c r="D834" s="167"/>
      <c r="E834" s="196"/>
      <c r="F834" s="197"/>
      <c r="G834" s="302"/>
      <c r="H834" s="302"/>
    </row>
    <row r="835" spans="1:8" x14ac:dyDescent="0.3">
      <c r="A835" s="188"/>
      <c r="B835" s="167"/>
      <c r="C835" s="189"/>
      <c r="D835" s="167"/>
      <c r="E835" s="196"/>
      <c r="F835" s="197"/>
      <c r="G835" s="302"/>
      <c r="H835" s="302"/>
    </row>
    <row r="836" spans="1:8" ht="28.8" x14ac:dyDescent="0.3">
      <c r="A836" s="188" t="s">
        <v>36</v>
      </c>
      <c r="B836" s="167"/>
      <c r="C836" s="189" t="s">
        <v>594</v>
      </c>
      <c r="D836" s="167"/>
      <c r="E836" s="196" t="s">
        <v>316</v>
      </c>
      <c r="F836" s="197">
        <v>334</v>
      </c>
      <c r="G836" s="302"/>
      <c r="H836" s="302">
        <f>ROUND($F836*G836,2)</f>
        <v>0</v>
      </c>
    </row>
    <row r="837" spans="1:8" x14ac:dyDescent="0.3">
      <c r="A837" s="188"/>
      <c r="B837" s="167"/>
      <c r="C837" s="189"/>
      <c r="D837" s="167"/>
      <c r="E837" s="196"/>
      <c r="F837" s="197"/>
      <c r="G837" s="302"/>
      <c r="H837" s="302"/>
    </row>
    <row r="838" spans="1:8" ht="43.2" x14ac:dyDescent="0.3">
      <c r="A838" s="188" t="s">
        <v>13</v>
      </c>
      <c r="B838" s="167"/>
      <c r="C838" s="189" t="s">
        <v>595</v>
      </c>
      <c r="D838" s="167"/>
      <c r="E838" s="196" t="s">
        <v>312</v>
      </c>
      <c r="F838" s="197">
        <v>5</v>
      </c>
      <c r="G838" s="302"/>
      <c r="H838" s="302">
        <f>ROUND($F838*G838,2)</f>
        <v>0</v>
      </c>
    </row>
    <row r="839" spans="1:8" x14ac:dyDescent="0.3">
      <c r="A839" s="188"/>
      <c r="B839" s="167"/>
      <c r="C839" s="189"/>
      <c r="D839" s="167"/>
      <c r="E839" s="196"/>
      <c r="F839" s="197"/>
      <c r="G839" s="302"/>
      <c r="H839" s="302"/>
    </row>
    <row r="840" spans="1:8" x14ac:dyDescent="0.3">
      <c r="A840" s="188"/>
      <c r="B840" s="167"/>
      <c r="C840" s="210" t="s">
        <v>596</v>
      </c>
      <c r="D840" s="167"/>
      <c r="E840" s="196"/>
      <c r="F840" s="197"/>
      <c r="G840" s="302"/>
      <c r="H840" s="302"/>
    </row>
    <row r="841" spans="1:8" x14ac:dyDescent="0.3">
      <c r="A841" s="188"/>
      <c r="B841" s="167"/>
      <c r="C841" s="189"/>
      <c r="D841" s="167"/>
      <c r="E841" s="196"/>
      <c r="F841" s="197"/>
      <c r="G841" s="302"/>
      <c r="H841" s="302"/>
    </row>
    <row r="842" spans="1:8" x14ac:dyDescent="0.3">
      <c r="A842" s="188" t="s">
        <v>36</v>
      </c>
      <c r="B842" s="167"/>
      <c r="C842" s="189" t="s">
        <v>597</v>
      </c>
      <c r="D842" s="167"/>
      <c r="E842" s="196" t="s">
        <v>310</v>
      </c>
      <c r="F842" s="197">
        <v>259</v>
      </c>
      <c r="G842" s="302"/>
      <c r="H842" s="302">
        <f>ROUND($F842*G842,2)</f>
        <v>0</v>
      </c>
    </row>
    <row r="843" spans="1:8" x14ac:dyDescent="0.3">
      <c r="A843" s="188"/>
      <c r="B843" s="167"/>
      <c r="C843" s="189"/>
      <c r="D843" s="167"/>
      <c r="E843" s="196"/>
      <c r="F843" s="197"/>
      <c r="G843" s="302"/>
      <c r="H843" s="302"/>
    </row>
    <row r="844" spans="1:8" x14ac:dyDescent="0.3">
      <c r="A844" s="188"/>
      <c r="B844" s="167"/>
      <c r="C844" s="190" t="s">
        <v>598</v>
      </c>
      <c r="D844" s="167"/>
      <c r="E844" s="196"/>
      <c r="F844" s="197"/>
      <c r="G844" s="302"/>
      <c r="H844" s="302"/>
    </row>
    <row r="845" spans="1:8" x14ac:dyDescent="0.3">
      <c r="A845" s="188"/>
      <c r="B845" s="167"/>
      <c r="C845" s="189"/>
      <c r="D845" s="167"/>
      <c r="E845" s="196"/>
      <c r="F845" s="197"/>
      <c r="G845" s="302"/>
      <c r="H845" s="302"/>
    </row>
    <row r="846" spans="1:8" ht="72" x14ac:dyDescent="0.3">
      <c r="A846" s="188"/>
      <c r="B846" s="167"/>
      <c r="C846" s="189" t="s">
        <v>599</v>
      </c>
      <c r="D846" s="167"/>
      <c r="E846" s="196"/>
      <c r="F846" s="197"/>
      <c r="G846" s="302"/>
      <c r="H846" s="302"/>
    </row>
    <row r="847" spans="1:8" x14ac:dyDescent="0.3">
      <c r="A847" s="188"/>
      <c r="B847" s="167"/>
      <c r="C847" s="189"/>
      <c r="D847" s="167"/>
      <c r="E847" s="196"/>
      <c r="F847" s="197"/>
      <c r="G847" s="302"/>
      <c r="H847" s="302"/>
    </row>
    <row r="848" spans="1:8" ht="28.8" x14ac:dyDescent="0.3">
      <c r="A848" s="188"/>
      <c r="B848" s="167"/>
      <c r="C848" s="189" t="s">
        <v>600</v>
      </c>
      <c r="D848" s="167"/>
      <c r="E848" s="196"/>
      <c r="F848" s="197"/>
      <c r="G848" s="302"/>
      <c r="H848" s="302"/>
    </row>
    <row r="849" spans="1:8" x14ac:dyDescent="0.3">
      <c r="A849" s="188"/>
      <c r="B849" s="167"/>
      <c r="C849" s="189"/>
      <c r="D849" s="167"/>
      <c r="E849" s="196"/>
      <c r="F849" s="197"/>
      <c r="G849" s="302"/>
      <c r="H849" s="302"/>
    </row>
    <row r="850" spans="1:8" x14ac:dyDescent="0.3">
      <c r="A850" s="188"/>
      <c r="B850" s="167"/>
      <c r="C850" s="189" t="s">
        <v>601</v>
      </c>
      <c r="D850" s="167"/>
      <c r="E850" s="196"/>
      <c r="F850" s="197"/>
      <c r="G850" s="302"/>
      <c r="H850" s="302"/>
    </row>
    <row r="851" spans="1:8" x14ac:dyDescent="0.3">
      <c r="A851" s="188"/>
      <c r="B851" s="167"/>
      <c r="C851" s="189"/>
      <c r="D851" s="167"/>
      <c r="E851" s="196"/>
      <c r="F851" s="197"/>
      <c r="G851" s="302"/>
      <c r="H851" s="302"/>
    </row>
    <row r="852" spans="1:8" x14ac:dyDescent="0.3">
      <c r="A852" s="188"/>
      <c r="B852" s="167"/>
      <c r="C852" s="189"/>
      <c r="D852" s="167"/>
      <c r="E852" s="196"/>
      <c r="F852" s="197"/>
      <c r="G852" s="302"/>
      <c r="H852" s="302"/>
    </row>
    <row r="853" spans="1:8" x14ac:dyDescent="0.3">
      <c r="A853" s="188"/>
      <c r="B853" s="167"/>
      <c r="C853" s="189"/>
      <c r="D853" s="167"/>
      <c r="E853" s="196"/>
      <c r="F853" s="197"/>
      <c r="G853" s="302"/>
      <c r="H853" s="302"/>
    </row>
    <row r="854" spans="1:8" x14ac:dyDescent="0.3">
      <c r="A854" s="188"/>
      <c r="B854" s="167"/>
      <c r="C854" s="189"/>
      <c r="D854" s="167"/>
      <c r="E854" s="196"/>
      <c r="F854" s="197"/>
      <c r="G854" s="302"/>
      <c r="H854" s="302"/>
    </row>
    <row r="855" spans="1:8" x14ac:dyDescent="0.3">
      <c r="A855" s="188"/>
      <c r="B855" s="167"/>
      <c r="C855" s="189"/>
      <c r="D855" s="167"/>
      <c r="E855" s="196"/>
      <c r="F855" s="197"/>
      <c r="G855" s="302"/>
      <c r="H855" s="302"/>
    </row>
    <row r="856" spans="1:8" x14ac:dyDescent="0.3">
      <c r="A856" s="188"/>
      <c r="B856" s="167"/>
      <c r="C856" s="189"/>
      <c r="D856" s="167"/>
      <c r="E856" s="196"/>
      <c r="F856" s="197"/>
      <c r="G856" s="302"/>
      <c r="H856" s="302"/>
    </row>
    <row r="857" spans="1:8" x14ac:dyDescent="0.3">
      <c r="A857" s="188"/>
      <c r="B857" s="167"/>
      <c r="C857" s="189"/>
      <c r="D857" s="167"/>
      <c r="E857" s="196"/>
      <c r="F857" s="197"/>
      <c r="G857" s="302"/>
      <c r="H857" s="302"/>
    </row>
    <row r="858" spans="1:8" ht="24.9" customHeight="1" thickBot="1" x14ac:dyDescent="0.35">
      <c r="A858" s="183"/>
      <c r="B858" s="8"/>
      <c r="C858" s="11" t="s">
        <v>926</v>
      </c>
      <c r="D858" s="8"/>
      <c r="E858" s="198"/>
      <c r="F858" s="199"/>
      <c r="G858" s="306"/>
      <c r="H858" s="306">
        <f>SUM(H823:H854)</f>
        <v>0</v>
      </c>
    </row>
    <row r="859" spans="1:8" ht="15" thickTop="1" x14ac:dyDescent="0.3">
      <c r="A859" s="188"/>
      <c r="B859" s="167"/>
      <c r="C859" s="191" t="s">
        <v>927</v>
      </c>
      <c r="D859" s="167"/>
      <c r="E859" s="196"/>
      <c r="F859" s="197"/>
      <c r="G859" s="302"/>
      <c r="H859" s="302">
        <f>H858</f>
        <v>0</v>
      </c>
    </row>
    <row r="860" spans="1:8" x14ac:dyDescent="0.3">
      <c r="A860" s="188"/>
      <c r="B860" s="167"/>
      <c r="C860" s="189"/>
      <c r="D860" s="167"/>
      <c r="E860" s="196"/>
      <c r="F860" s="197"/>
      <c r="G860" s="302"/>
      <c r="H860" s="302"/>
    </row>
    <row r="861" spans="1:8" x14ac:dyDescent="0.3">
      <c r="A861" s="188"/>
      <c r="B861" s="167"/>
      <c r="C861" s="208" t="s">
        <v>602</v>
      </c>
      <c r="D861" s="167"/>
      <c r="E861" s="196"/>
      <c r="F861" s="197"/>
      <c r="G861" s="302"/>
      <c r="H861" s="302"/>
    </row>
    <row r="862" spans="1:8" x14ac:dyDescent="0.3">
      <c r="A862" s="188"/>
      <c r="B862" s="167"/>
      <c r="C862" s="189"/>
      <c r="D862" s="167"/>
      <c r="E862" s="196"/>
      <c r="F862" s="197"/>
      <c r="G862" s="302"/>
      <c r="H862" s="302"/>
    </row>
    <row r="863" spans="1:8" ht="144" x14ac:dyDescent="0.3">
      <c r="A863" s="188"/>
      <c r="B863" s="167"/>
      <c r="C863" s="210" t="s">
        <v>603</v>
      </c>
      <c r="D863" s="167"/>
      <c r="E863" s="196"/>
      <c r="F863" s="197"/>
      <c r="G863" s="302"/>
      <c r="H863" s="302"/>
    </row>
    <row r="864" spans="1:8" x14ac:dyDescent="0.3">
      <c r="A864" s="188"/>
      <c r="B864" s="167"/>
      <c r="C864" s="189"/>
      <c r="D864" s="167"/>
      <c r="E864" s="196"/>
      <c r="F864" s="197"/>
      <c r="G864" s="302"/>
      <c r="H864" s="302"/>
    </row>
    <row r="865" spans="1:8" x14ac:dyDescent="0.3">
      <c r="A865" s="188" t="s">
        <v>40</v>
      </c>
      <c r="B865" s="167"/>
      <c r="C865" s="189" t="s">
        <v>604</v>
      </c>
      <c r="D865" s="167"/>
      <c r="E865" s="196" t="s">
        <v>310</v>
      </c>
      <c r="F865" s="197">
        <v>101</v>
      </c>
      <c r="G865" s="302"/>
      <c r="H865" s="302">
        <f>ROUND($F865*G865,2)</f>
        <v>0</v>
      </c>
    </row>
    <row r="866" spans="1:8" x14ac:dyDescent="0.3">
      <c r="A866" s="188"/>
      <c r="B866" s="167"/>
      <c r="C866" s="189"/>
      <c r="D866" s="167"/>
      <c r="E866" s="196"/>
      <c r="F866" s="197"/>
      <c r="G866" s="302"/>
      <c r="H866" s="302"/>
    </row>
    <row r="867" spans="1:8" x14ac:dyDescent="0.3">
      <c r="A867" s="188" t="s">
        <v>42</v>
      </c>
      <c r="B867" s="167"/>
      <c r="C867" s="189" t="s">
        <v>605</v>
      </c>
      <c r="D867" s="167"/>
      <c r="E867" s="196" t="s">
        <v>312</v>
      </c>
      <c r="F867" s="197">
        <v>35</v>
      </c>
      <c r="G867" s="302"/>
      <c r="H867" s="302">
        <f>ROUND($F867*G867,2)</f>
        <v>0</v>
      </c>
    </row>
    <row r="868" spans="1:8" x14ac:dyDescent="0.3">
      <c r="A868" s="188"/>
      <c r="B868" s="167"/>
      <c r="C868" s="189"/>
      <c r="D868" s="167"/>
      <c r="E868" s="196"/>
      <c r="F868" s="197"/>
      <c r="G868" s="302"/>
      <c r="H868" s="302"/>
    </row>
    <row r="869" spans="1:8" x14ac:dyDescent="0.3">
      <c r="A869" s="188" t="s">
        <v>44</v>
      </c>
      <c r="B869" s="167"/>
      <c r="C869" s="189" t="s">
        <v>606</v>
      </c>
      <c r="D869" s="167"/>
      <c r="E869" s="196" t="s">
        <v>312</v>
      </c>
      <c r="F869" s="197">
        <v>10</v>
      </c>
      <c r="G869" s="302"/>
      <c r="H869" s="302">
        <f>ROUND($F869*G869,2)</f>
        <v>0</v>
      </c>
    </row>
    <row r="870" spans="1:8" x14ac:dyDescent="0.3">
      <c r="A870" s="188"/>
      <c r="B870" s="167"/>
      <c r="C870" s="189"/>
      <c r="D870" s="167"/>
      <c r="E870" s="196"/>
      <c r="F870" s="197"/>
      <c r="G870" s="302"/>
      <c r="H870" s="302"/>
    </row>
    <row r="871" spans="1:8" x14ac:dyDescent="0.3">
      <c r="A871" s="188" t="s">
        <v>46</v>
      </c>
      <c r="B871" s="167"/>
      <c r="C871" s="189" t="s">
        <v>607</v>
      </c>
      <c r="D871" s="167"/>
      <c r="E871" s="196" t="s">
        <v>312</v>
      </c>
      <c r="F871" s="197">
        <v>15</v>
      </c>
      <c r="G871" s="302"/>
      <c r="H871" s="302">
        <f>ROUND($F871*G871,2)</f>
        <v>0</v>
      </c>
    </row>
    <row r="872" spans="1:8" x14ac:dyDescent="0.3">
      <c r="A872" s="188"/>
      <c r="B872" s="167"/>
      <c r="C872" s="189"/>
      <c r="D872" s="167"/>
      <c r="E872" s="196"/>
      <c r="F872" s="197"/>
      <c r="G872" s="302"/>
      <c r="H872" s="302"/>
    </row>
    <row r="873" spans="1:8" ht="72" x14ac:dyDescent="0.3">
      <c r="A873" s="188"/>
      <c r="B873" s="167"/>
      <c r="C873" s="210" t="s">
        <v>608</v>
      </c>
      <c r="D873" s="167"/>
      <c r="E873" s="196"/>
      <c r="F873" s="197"/>
      <c r="G873" s="302"/>
      <c r="H873" s="302"/>
    </row>
    <row r="874" spans="1:8" x14ac:dyDescent="0.3">
      <c r="A874" s="188"/>
      <c r="B874" s="167"/>
      <c r="C874" s="189"/>
      <c r="D874" s="167"/>
      <c r="E874" s="196"/>
      <c r="F874" s="197"/>
      <c r="G874" s="302"/>
      <c r="H874" s="302"/>
    </row>
    <row r="875" spans="1:8" x14ac:dyDescent="0.3">
      <c r="A875" s="188" t="s">
        <v>13</v>
      </c>
      <c r="B875" s="167"/>
      <c r="C875" s="189" t="s">
        <v>609</v>
      </c>
      <c r="D875" s="167"/>
      <c r="E875" s="196" t="s">
        <v>312</v>
      </c>
      <c r="F875" s="197">
        <v>15</v>
      </c>
      <c r="G875" s="302"/>
      <c r="H875" s="302">
        <f>ROUND($F875*G875,2)</f>
        <v>0</v>
      </c>
    </row>
    <row r="876" spans="1:8" x14ac:dyDescent="0.3">
      <c r="A876" s="188"/>
      <c r="B876" s="167"/>
      <c r="C876" s="189"/>
      <c r="D876" s="167"/>
      <c r="E876" s="196"/>
      <c r="F876" s="197"/>
      <c r="G876" s="302"/>
      <c r="H876" s="302"/>
    </row>
    <row r="877" spans="1:8" x14ac:dyDescent="0.3">
      <c r="A877" s="188"/>
      <c r="B877" s="167"/>
      <c r="C877" s="189"/>
      <c r="D877" s="167"/>
      <c r="E877" s="196"/>
      <c r="F877" s="197"/>
      <c r="G877" s="302"/>
      <c r="H877" s="302"/>
    </row>
    <row r="878" spans="1:8" x14ac:dyDescent="0.3">
      <c r="A878" s="188"/>
      <c r="B878" s="167"/>
      <c r="C878" s="189"/>
      <c r="D878" s="167"/>
      <c r="E878" s="196"/>
      <c r="F878" s="197"/>
      <c r="G878" s="302"/>
      <c r="H878" s="302"/>
    </row>
    <row r="879" spans="1:8" x14ac:dyDescent="0.3">
      <c r="A879" s="188"/>
      <c r="B879" s="167"/>
      <c r="C879" s="189"/>
      <c r="D879" s="167"/>
      <c r="E879" s="196"/>
      <c r="F879" s="197"/>
      <c r="G879" s="302"/>
      <c r="H879" s="302"/>
    </row>
    <row r="880" spans="1:8" x14ac:dyDescent="0.3">
      <c r="A880" s="188"/>
      <c r="B880" s="167"/>
      <c r="C880" s="189"/>
      <c r="D880" s="167"/>
      <c r="E880" s="196"/>
      <c r="F880" s="197"/>
      <c r="G880" s="302"/>
      <c r="H880" s="302"/>
    </row>
    <row r="881" spans="1:8" x14ac:dyDescent="0.3">
      <c r="A881" s="188"/>
      <c r="B881" s="167"/>
      <c r="C881" s="189"/>
      <c r="D881" s="167"/>
      <c r="E881" s="196"/>
      <c r="F881" s="197"/>
      <c r="G881" s="302"/>
      <c r="H881" s="302"/>
    </row>
    <row r="882" spans="1:8" x14ac:dyDescent="0.3">
      <c r="A882" s="188"/>
      <c r="B882" s="167"/>
      <c r="C882" s="189"/>
      <c r="D882" s="167"/>
      <c r="E882" s="196"/>
      <c r="F882" s="197"/>
      <c r="G882" s="302"/>
      <c r="H882" s="302"/>
    </row>
    <row r="883" spans="1:8" x14ac:dyDescent="0.3">
      <c r="A883" s="188"/>
      <c r="B883" s="167"/>
      <c r="C883" s="189"/>
      <c r="D883" s="167"/>
      <c r="E883" s="196"/>
      <c r="F883" s="197"/>
      <c r="G883" s="302"/>
      <c r="H883" s="302"/>
    </row>
    <row r="884" spans="1:8" x14ac:dyDescent="0.3">
      <c r="A884" s="188"/>
      <c r="B884" s="167"/>
      <c r="C884" s="189"/>
      <c r="D884" s="167"/>
      <c r="E884" s="196"/>
      <c r="F884" s="197"/>
      <c r="G884" s="302"/>
      <c r="H884" s="302"/>
    </row>
    <row r="885" spans="1:8" x14ac:dyDescent="0.3">
      <c r="A885" s="188"/>
      <c r="B885" s="167"/>
      <c r="C885" s="189"/>
      <c r="D885" s="167"/>
      <c r="E885" s="196"/>
      <c r="F885" s="197"/>
      <c r="G885" s="302"/>
      <c r="H885" s="302"/>
    </row>
    <row r="886" spans="1:8" x14ac:dyDescent="0.3">
      <c r="A886" s="188"/>
      <c r="B886" s="167"/>
      <c r="C886" s="189"/>
      <c r="D886" s="167"/>
      <c r="E886" s="196"/>
      <c r="F886" s="197"/>
      <c r="G886" s="302"/>
      <c r="H886" s="302"/>
    </row>
    <row r="887" spans="1:8" x14ac:dyDescent="0.3">
      <c r="A887" s="188"/>
      <c r="B887" s="167"/>
      <c r="C887" s="189"/>
      <c r="D887" s="167"/>
      <c r="E887" s="196"/>
      <c r="F887" s="197"/>
      <c r="G887" s="302"/>
      <c r="H887" s="302"/>
    </row>
    <row r="888" spans="1:8" x14ac:dyDescent="0.3">
      <c r="A888" s="188"/>
      <c r="B888" s="167"/>
      <c r="C888" s="189"/>
      <c r="D888" s="167"/>
      <c r="E888" s="196"/>
      <c r="F888" s="197"/>
      <c r="G888" s="302"/>
      <c r="H888" s="302"/>
    </row>
    <row r="889" spans="1:8" x14ac:dyDescent="0.3">
      <c r="A889" s="188"/>
      <c r="B889" s="167"/>
      <c r="C889" s="189"/>
      <c r="D889" s="167"/>
      <c r="E889" s="196"/>
      <c r="F889" s="197"/>
      <c r="G889" s="302"/>
      <c r="H889" s="302"/>
    </row>
    <row r="890" spans="1:8" x14ac:dyDescent="0.3">
      <c r="A890" s="188"/>
      <c r="B890" s="167"/>
      <c r="C890" s="189"/>
      <c r="D890" s="167"/>
      <c r="E890" s="196"/>
      <c r="F890" s="197"/>
      <c r="G890" s="302"/>
      <c r="H890" s="302"/>
    </row>
    <row r="891" spans="1:8" x14ac:dyDescent="0.3">
      <c r="A891" s="188"/>
      <c r="B891" s="167"/>
      <c r="C891" s="189"/>
      <c r="D891" s="167"/>
      <c r="E891" s="196"/>
      <c r="F891" s="197"/>
      <c r="G891" s="302"/>
      <c r="H891" s="302"/>
    </row>
    <row r="892" spans="1:8" x14ac:dyDescent="0.3">
      <c r="A892" s="188"/>
      <c r="B892" s="167"/>
      <c r="C892" s="189"/>
      <c r="D892" s="167"/>
      <c r="E892" s="196"/>
      <c r="F892" s="197"/>
      <c r="G892" s="302"/>
      <c r="H892" s="302"/>
    </row>
    <row r="893" spans="1:8" x14ac:dyDescent="0.3">
      <c r="A893" s="188"/>
      <c r="B893" s="167"/>
      <c r="C893" s="189"/>
      <c r="D893" s="167"/>
      <c r="E893" s="196"/>
      <c r="F893" s="197"/>
      <c r="G893" s="302"/>
      <c r="H893" s="302"/>
    </row>
    <row r="894" spans="1:8" x14ac:dyDescent="0.3">
      <c r="A894" s="188"/>
      <c r="B894" s="167"/>
      <c r="C894" s="189"/>
      <c r="D894" s="167"/>
      <c r="E894" s="196"/>
      <c r="F894" s="197"/>
      <c r="G894" s="302"/>
      <c r="H894" s="302"/>
    </row>
    <row r="895" spans="1:8" ht="24.9" customHeight="1" thickBot="1" x14ac:dyDescent="0.35">
      <c r="A895" s="183"/>
      <c r="B895" s="8"/>
      <c r="C895" s="11" t="s">
        <v>928</v>
      </c>
      <c r="D895" s="12"/>
      <c r="E895" s="200"/>
      <c r="F895" s="201"/>
      <c r="G895" s="304"/>
      <c r="H895" s="304">
        <f>SUM(H859:H877)</f>
        <v>0</v>
      </c>
    </row>
    <row r="896" spans="1:8" ht="15" thickTop="1" x14ac:dyDescent="0.3">
      <c r="A896" s="188"/>
      <c r="B896" s="167"/>
      <c r="C896" s="189"/>
      <c r="D896" s="167"/>
      <c r="E896" s="196"/>
      <c r="F896" s="197"/>
      <c r="G896" s="302"/>
      <c r="H896" s="302"/>
    </row>
    <row r="897" spans="1:8" x14ac:dyDescent="0.3">
      <c r="A897" s="188"/>
      <c r="B897" s="167"/>
      <c r="C897" s="189"/>
      <c r="D897" s="167"/>
      <c r="E897" s="196"/>
      <c r="F897" s="197"/>
      <c r="G897" s="302"/>
      <c r="H897" s="302"/>
    </row>
    <row r="898" spans="1:8" x14ac:dyDescent="0.3">
      <c r="A898" s="188"/>
      <c r="B898" s="167"/>
      <c r="C898" s="190" t="s">
        <v>442</v>
      </c>
      <c r="D898" s="167"/>
      <c r="E898" s="196"/>
      <c r="F898" s="197"/>
      <c r="G898" s="302"/>
      <c r="H898" s="302"/>
    </row>
    <row r="899" spans="1:8" x14ac:dyDescent="0.3">
      <c r="A899" s="188"/>
      <c r="B899" s="167"/>
      <c r="C899" s="189"/>
      <c r="D899" s="167"/>
      <c r="E899" s="196"/>
      <c r="F899" s="197"/>
      <c r="G899" s="302"/>
      <c r="H899" s="302"/>
    </row>
    <row r="900" spans="1:8" x14ac:dyDescent="0.3">
      <c r="A900" s="188"/>
      <c r="B900" s="167"/>
      <c r="C900" s="190" t="s">
        <v>611</v>
      </c>
      <c r="D900" s="167"/>
      <c r="E900" s="196"/>
      <c r="F900" s="197"/>
      <c r="G900" s="302"/>
      <c r="H900" s="302"/>
    </row>
    <row r="901" spans="1:8" x14ac:dyDescent="0.3">
      <c r="A901" s="188"/>
      <c r="B901" s="167"/>
      <c r="C901" s="189"/>
      <c r="D901" s="167"/>
      <c r="E901" s="196"/>
      <c r="F901" s="197"/>
      <c r="G901" s="302"/>
      <c r="H901" s="302"/>
    </row>
    <row r="902" spans="1:8" x14ac:dyDescent="0.3">
      <c r="A902" s="188"/>
      <c r="B902" s="167"/>
      <c r="C902" s="190" t="s">
        <v>388</v>
      </c>
      <c r="D902" s="167"/>
      <c r="E902" s="196"/>
      <c r="F902" s="197"/>
      <c r="G902" s="302"/>
      <c r="H902" s="302"/>
    </row>
    <row r="903" spans="1:8" x14ac:dyDescent="0.3">
      <c r="A903" s="188"/>
      <c r="B903" s="167"/>
      <c r="C903" s="189"/>
      <c r="D903" s="167"/>
      <c r="E903" s="196"/>
      <c r="F903" s="197"/>
      <c r="G903" s="302"/>
      <c r="H903" s="302"/>
    </row>
    <row r="904" spans="1:8" ht="28.8" x14ac:dyDescent="0.3">
      <c r="A904" s="188"/>
      <c r="B904" s="167"/>
      <c r="C904" s="189" t="s">
        <v>389</v>
      </c>
      <c r="D904" s="167"/>
      <c r="E904" s="196"/>
      <c r="F904" s="197"/>
      <c r="G904" s="302"/>
      <c r="H904" s="302"/>
    </row>
    <row r="905" spans="1:8" x14ac:dyDescent="0.3">
      <c r="A905" s="188"/>
      <c r="B905" s="167"/>
      <c r="C905" s="189"/>
      <c r="D905" s="167"/>
      <c r="E905" s="196"/>
      <c r="F905" s="197"/>
      <c r="G905" s="302"/>
      <c r="H905" s="302"/>
    </row>
    <row r="906" spans="1:8" x14ac:dyDescent="0.3">
      <c r="A906" s="188"/>
      <c r="B906" s="167"/>
      <c r="C906" s="190" t="s">
        <v>288</v>
      </c>
      <c r="D906" s="167"/>
      <c r="E906" s="196"/>
      <c r="F906" s="197"/>
      <c r="G906" s="302"/>
      <c r="H906" s="302"/>
    </row>
    <row r="907" spans="1:8" x14ac:dyDescent="0.3">
      <c r="A907" s="188"/>
      <c r="B907" s="167"/>
      <c r="C907" s="189"/>
      <c r="D907" s="167"/>
      <c r="E907" s="196"/>
      <c r="F907" s="197"/>
      <c r="G907" s="302"/>
      <c r="H907" s="302"/>
    </row>
    <row r="908" spans="1:8" x14ac:dyDescent="0.3">
      <c r="A908" s="188"/>
      <c r="B908" s="167"/>
      <c r="C908" s="210" t="s">
        <v>551</v>
      </c>
      <c r="D908" s="167"/>
      <c r="E908" s="196"/>
      <c r="F908" s="197"/>
      <c r="G908" s="302"/>
      <c r="H908" s="302"/>
    </row>
    <row r="909" spans="1:8" x14ac:dyDescent="0.3">
      <c r="A909" s="188"/>
      <c r="B909" s="167"/>
      <c r="C909" s="189"/>
      <c r="D909" s="167"/>
      <c r="E909" s="196"/>
      <c r="F909" s="197"/>
      <c r="G909" s="302"/>
      <c r="H909" s="302"/>
    </row>
    <row r="910" spans="1:8" ht="28.8" x14ac:dyDescent="0.3">
      <c r="A910" s="188"/>
      <c r="B910" s="167"/>
      <c r="C910" s="189" t="s">
        <v>612</v>
      </c>
      <c r="D910" s="167"/>
      <c r="E910" s="196"/>
      <c r="F910" s="197"/>
      <c r="G910" s="302"/>
      <c r="H910" s="302"/>
    </row>
    <row r="911" spans="1:8" x14ac:dyDescent="0.3">
      <c r="A911" s="188"/>
      <c r="B911" s="167"/>
      <c r="C911" s="189"/>
      <c r="D911" s="167"/>
      <c r="E911" s="196"/>
      <c r="F911" s="197"/>
      <c r="G911" s="302"/>
      <c r="H911" s="302"/>
    </row>
    <row r="912" spans="1:8" x14ac:dyDescent="0.3">
      <c r="A912" s="188"/>
      <c r="B912" s="167"/>
      <c r="C912" s="210" t="s">
        <v>402</v>
      </c>
      <c r="D912" s="167"/>
      <c r="E912" s="196"/>
      <c r="F912" s="197"/>
      <c r="G912" s="302"/>
      <c r="H912" s="302"/>
    </row>
    <row r="913" spans="1:8" x14ac:dyDescent="0.3">
      <c r="A913" s="188"/>
      <c r="B913" s="167"/>
      <c r="C913" s="189"/>
      <c r="D913" s="167"/>
      <c r="E913" s="196"/>
      <c r="F913" s="197"/>
      <c r="G913" s="302"/>
      <c r="H913" s="302"/>
    </row>
    <row r="914" spans="1:8" ht="28.8" x14ac:dyDescent="0.3">
      <c r="A914" s="188"/>
      <c r="B914" s="167"/>
      <c r="C914" s="189" t="s">
        <v>403</v>
      </c>
      <c r="D914" s="167"/>
      <c r="E914" s="196"/>
      <c r="F914" s="197"/>
      <c r="G914" s="302"/>
      <c r="H914" s="302"/>
    </row>
    <row r="915" spans="1:8" x14ac:dyDescent="0.3">
      <c r="A915" s="188"/>
      <c r="B915" s="167"/>
      <c r="C915" s="189"/>
      <c r="D915" s="167"/>
      <c r="E915" s="196"/>
      <c r="F915" s="197"/>
      <c r="G915" s="302"/>
      <c r="H915" s="302"/>
    </row>
    <row r="916" spans="1:8" ht="28.8" x14ac:dyDescent="0.3">
      <c r="A916" s="188"/>
      <c r="B916" s="167"/>
      <c r="C916" s="189" t="s">
        <v>613</v>
      </c>
      <c r="D916" s="167"/>
      <c r="E916" s="196"/>
      <c r="F916" s="197"/>
      <c r="G916" s="302"/>
      <c r="H916" s="302"/>
    </row>
    <row r="917" spans="1:8" x14ac:dyDescent="0.3">
      <c r="A917" s="188"/>
      <c r="B917" s="167"/>
      <c r="C917" s="189"/>
      <c r="D917" s="167"/>
      <c r="E917" s="196"/>
      <c r="F917" s="197"/>
      <c r="G917" s="302"/>
      <c r="H917" s="302"/>
    </row>
    <row r="918" spans="1:8" x14ac:dyDescent="0.3">
      <c r="A918" s="188"/>
      <c r="B918" s="167"/>
      <c r="C918" s="190" t="s">
        <v>614</v>
      </c>
      <c r="D918" s="167"/>
      <c r="E918" s="196"/>
      <c r="F918" s="197"/>
      <c r="G918" s="302"/>
      <c r="H918" s="302"/>
    </row>
    <row r="919" spans="1:8" x14ac:dyDescent="0.3">
      <c r="A919" s="188"/>
      <c r="B919" s="167"/>
      <c r="C919" s="189"/>
      <c r="D919" s="167"/>
      <c r="E919" s="196"/>
      <c r="F919" s="197"/>
      <c r="G919" s="302"/>
      <c r="H919" s="302"/>
    </row>
    <row r="920" spans="1:8" x14ac:dyDescent="0.3">
      <c r="A920" s="188"/>
      <c r="B920" s="167"/>
      <c r="C920" s="210" t="s">
        <v>615</v>
      </c>
      <c r="D920" s="167"/>
      <c r="E920" s="196"/>
      <c r="F920" s="197"/>
      <c r="G920" s="302"/>
      <c r="H920" s="302"/>
    </row>
    <row r="921" spans="1:8" x14ac:dyDescent="0.3">
      <c r="A921" s="188"/>
      <c r="B921" s="167"/>
      <c r="C921" s="189"/>
      <c r="D921" s="167"/>
      <c r="E921" s="196"/>
      <c r="F921" s="197"/>
      <c r="G921" s="302"/>
      <c r="H921" s="302"/>
    </row>
    <row r="922" spans="1:8" x14ac:dyDescent="0.3">
      <c r="A922" s="188" t="s">
        <v>13</v>
      </c>
      <c r="B922" s="167"/>
      <c r="C922" s="189" t="s">
        <v>616</v>
      </c>
      <c r="D922" s="167"/>
      <c r="E922" s="196" t="s">
        <v>617</v>
      </c>
      <c r="F922" s="197"/>
      <c r="G922" s="302"/>
      <c r="H922" s="302" t="s">
        <v>618</v>
      </c>
    </row>
    <row r="923" spans="1:8" x14ac:dyDescent="0.3">
      <c r="A923" s="188"/>
      <c r="B923" s="167"/>
      <c r="C923" s="189"/>
      <c r="D923" s="167"/>
      <c r="E923" s="196"/>
      <c r="F923" s="197"/>
      <c r="G923" s="302"/>
      <c r="H923" s="302"/>
    </row>
    <row r="924" spans="1:8" x14ac:dyDescent="0.3">
      <c r="A924" s="188"/>
      <c r="B924" s="167"/>
      <c r="C924" s="190" t="s">
        <v>619</v>
      </c>
      <c r="D924" s="167"/>
      <c r="E924" s="196"/>
      <c r="F924" s="197"/>
      <c r="G924" s="302"/>
      <c r="H924" s="302"/>
    </row>
    <row r="925" spans="1:8" x14ac:dyDescent="0.3">
      <c r="A925" s="188"/>
      <c r="B925" s="167"/>
      <c r="C925" s="189"/>
      <c r="D925" s="167"/>
      <c r="E925" s="196"/>
      <c r="F925" s="197"/>
      <c r="G925" s="302"/>
      <c r="H925" s="302"/>
    </row>
    <row r="926" spans="1:8" x14ac:dyDescent="0.3">
      <c r="A926" s="188" t="s">
        <v>36</v>
      </c>
      <c r="B926" s="167"/>
      <c r="C926" s="189" t="s">
        <v>620</v>
      </c>
      <c r="D926" s="167"/>
      <c r="E926" s="196" t="s">
        <v>617</v>
      </c>
      <c r="F926" s="197"/>
      <c r="G926" s="302"/>
      <c r="H926" s="302" t="s">
        <v>618</v>
      </c>
    </row>
    <row r="927" spans="1:8" x14ac:dyDescent="0.3">
      <c r="A927" s="188"/>
      <c r="B927" s="167"/>
      <c r="C927" s="189"/>
      <c r="D927" s="167"/>
      <c r="E927" s="196"/>
      <c r="F927" s="197"/>
      <c r="G927" s="302"/>
      <c r="H927" s="302"/>
    </row>
    <row r="928" spans="1:8" x14ac:dyDescent="0.3">
      <c r="A928" s="188"/>
      <c r="B928" s="167"/>
      <c r="C928" s="189"/>
      <c r="D928" s="167"/>
      <c r="E928" s="196"/>
      <c r="F928" s="197"/>
      <c r="G928" s="302"/>
      <c r="H928" s="302"/>
    </row>
    <row r="929" spans="1:8" x14ac:dyDescent="0.3">
      <c r="A929" s="188"/>
      <c r="B929" s="167"/>
      <c r="C929" s="189"/>
      <c r="D929" s="167"/>
      <c r="E929" s="196"/>
      <c r="F929" s="197"/>
      <c r="G929" s="302"/>
      <c r="H929" s="302"/>
    </row>
    <row r="930" spans="1:8" x14ac:dyDescent="0.3">
      <c r="A930" s="188"/>
      <c r="B930" s="167"/>
      <c r="C930" s="189"/>
      <c r="D930" s="167"/>
      <c r="E930" s="196"/>
      <c r="F930" s="197"/>
      <c r="G930" s="302"/>
      <c r="H930" s="302"/>
    </row>
    <row r="931" spans="1:8" x14ac:dyDescent="0.3">
      <c r="A931" s="188"/>
      <c r="B931" s="167"/>
      <c r="C931" s="189"/>
      <c r="D931" s="167"/>
      <c r="E931" s="196"/>
      <c r="F931" s="197"/>
      <c r="G931" s="302"/>
      <c r="H931" s="302"/>
    </row>
    <row r="932" spans="1:8" x14ac:dyDescent="0.3">
      <c r="A932" s="188"/>
      <c r="B932" s="167"/>
      <c r="C932" s="189"/>
      <c r="D932" s="167"/>
      <c r="E932" s="196"/>
      <c r="F932" s="197"/>
      <c r="G932" s="302"/>
      <c r="H932" s="302"/>
    </row>
    <row r="933" spans="1:8" x14ac:dyDescent="0.3">
      <c r="A933" s="188"/>
      <c r="B933" s="167"/>
      <c r="C933" s="189"/>
      <c r="D933" s="167"/>
      <c r="E933" s="196"/>
      <c r="F933" s="197"/>
      <c r="G933" s="302"/>
      <c r="H933" s="302"/>
    </row>
    <row r="934" spans="1:8" x14ac:dyDescent="0.3">
      <c r="A934" s="188"/>
      <c r="B934" s="167"/>
      <c r="C934" s="189"/>
      <c r="D934" s="167"/>
      <c r="E934" s="196"/>
      <c r="F934" s="197"/>
      <c r="G934" s="302"/>
      <c r="H934" s="302"/>
    </row>
    <row r="935" spans="1:8" x14ac:dyDescent="0.3">
      <c r="A935" s="188"/>
      <c r="B935" s="167"/>
      <c r="C935" s="189"/>
      <c r="D935" s="167"/>
      <c r="E935" s="196"/>
      <c r="F935" s="197"/>
      <c r="G935" s="302"/>
      <c r="H935" s="302"/>
    </row>
    <row r="936" spans="1:8" x14ac:dyDescent="0.3">
      <c r="A936" s="188"/>
      <c r="B936" s="167"/>
      <c r="C936" s="189"/>
      <c r="D936" s="167"/>
      <c r="E936" s="196"/>
      <c r="F936" s="197"/>
      <c r="G936" s="302"/>
      <c r="H936" s="302"/>
    </row>
    <row r="937" spans="1:8" x14ac:dyDescent="0.3">
      <c r="A937" s="188"/>
      <c r="B937" s="167"/>
      <c r="C937" s="189"/>
      <c r="D937" s="167"/>
      <c r="E937" s="196"/>
      <c r="F937" s="197"/>
      <c r="G937" s="302"/>
      <c r="H937" s="302"/>
    </row>
    <row r="938" spans="1:8" x14ac:dyDescent="0.3">
      <c r="A938" s="188"/>
      <c r="B938" s="167"/>
      <c r="C938" s="189"/>
      <c r="D938" s="167"/>
      <c r="E938" s="196"/>
      <c r="F938" s="197"/>
      <c r="G938" s="302"/>
      <c r="H938" s="302"/>
    </row>
    <row r="939" spans="1:8" x14ac:dyDescent="0.3">
      <c r="A939" s="188"/>
      <c r="B939" s="167"/>
      <c r="C939" s="189"/>
      <c r="D939" s="167"/>
      <c r="E939" s="196"/>
      <c r="F939" s="197"/>
      <c r="G939" s="302"/>
      <c r="H939" s="302"/>
    </row>
    <row r="940" spans="1:8" x14ac:dyDescent="0.3">
      <c r="A940" s="188"/>
      <c r="B940" s="167"/>
      <c r="C940" s="189"/>
      <c r="D940" s="167"/>
      <c r="E940" s="196"/>
      <c r="F940" s="197"/>
      <c r="G940" s="302"/>
      <c r="H940" s="302"/>
    </row>
    <row r="941" spans="1:8" ht="24.9" customHeight="1" thickBot="1" x14ac:dyDescent="0.35">
      <c r="A941" s="183"/>
      <c r="B941" s="8"/>
      <c r="C941" s="11" t="s">
        <v>928</v>
      </c>
      <c r="D941" s="12"/>
      <c r="E941" s="200"/>
      <c r="F941" s="201"/>
      <c r="G941" s="304"/>
      <c r="H941" s="304">
        <f>SUM(H920:H929)</f>
        <v>0</v>
      </c>
    </row>
    <row r="942" spans="1:8" ht="15" thickTop="1" x14ac:dyDescent="0.3">
      <c r="A942" s="188"/>
      <c r="B942" s="167"/>
      <c r="C942" s="189"/>
      <c r="D942" s="167"/>
      <c r="E942" s="196"/>
      <c r="F942" s="197"/>
      <c r="G942" s="302"/>
      <c r="H942" s="302"/>
    </row>
    <row r="943" spans="1:8" x14ac:dyDescent="0.3">
      <c r="A943" s="188"/>
      <c r="B943" s="167"/>
      <c r="C943" s="189"/>
      <c r="D943" s="167"/>
      <c r="E943" s="196"/>
      <c r="F943" s="197"/>
      <c r="G943" s="302"/>
      <c r="H943" s="302"/>
    </row>
    <row r="944" spans="1:8" x14ac:dyDescent="0.3">
      <c r="A944" s="188"/>
      <c r="B944" s="167"/>
      <c r="C944" s="190" t="s">
        <v>673</v>
      </c>
      <c r="D944" s="167"/>
      <c r="E944" s="196"/>
      <c r="F944" s="197"/>
      <c r="G944" s="302"/>
      <c r="H944" s="302"/>
    </row>
    <row r="945" spans="1:8" x14ac:dyDescent="0.3">
      <c r="A945" s="188"/>
      <c r="B945" s="167"/>
      <c r="C945" s="189"/>
      <c r="D945" s="167"/>
      <c r="E945" s="196"/>
      <c r="F945" s="197"/>
      <c r="G945" s="302"/>
      <c r="H945" s="302"/>
    </row>
    <row r="946" spans="1:8" x14ac:dyDescent="0.3">
      <c r="A946" s="188"/>
      <c r="B946" s="167"/>
      <c r="C946" s="190" t="s">
        <v>622</v>
      </c>
      <c r="D946" s="167"/>
      <c r="E946" s="196"/>
      <c r="F946" s="197"/>
      <c r="G946" s="302"/>
      <c r="H946" s="302"/>
    </row>
    <row r="947" spans="1:8" x14ac:dyDescent="0.3">
      <c r="A947" s="188"/>
      <c r="B947" s="167"/>
      <c r="C947" s="189"/>
      <c r="D947" s="167"/>
      <c r="E947" s="196"/>
      <c r="F947" s="197"/>
      <c r="G947" s="302"/>
      <c r="H947" s="302"/>
    </row>
    <row r="948" spans="1:8" x14ac:dyDescent="0.3">
      <c r="A948" s="188"/>
      <c r="B948" s="167"/>
      <c r="C948" s="190" t="s">
        <v>388</v>
      </c>
      <c r="D948" s="167"/>
      <c r="E948" s="196"/>
      <c r="F948" s="197"/>
      <c r="G948" s="302"/>
      <c r="H948" s="302"/>
    </row>
    <row r="949" spans="1:8" x14ac:dyDescent="0.3">
      <c r="A949" s="188"/>
      <c r="B949" s="167"/>
      <c r="C949" s="189"/>
      <c r="D949" s="167"/>
      <c r="E949" s="196"/>
      <c r="F949" s="197"/>
      <c r="G949" s="302"/>
      <c r="H949" s="302"/>
    </row>
    <row r="950" spans="1:8" ht="28.8" x14ac:dyDescent="0.3">
      <c r="A950" s="188"/>
      <c r="B950" s="167"/>
      <c r="C950" s="189" t="s">
        <v>389</v>
      </c>
      <c r="D950" s="167"/>
      <c r="E950" s="196"/>
      <c r="F950" s="197"/>
      <c r="G950" s="302"/>
      <c r="H950" s="302"/>
    </row>
    <row r="951" spans="1:8" x14ac:dyDescent="0.3">
      <c r="A951" s="188"/>
      <c r="B951" s="167"/>
      <c r="C951" s="189"/>
      <c r="D951" s="167"/>
      <c r="E951" s="196"/>
      <c r="F951" s="197"/>
      <c r="G951" s="302"/>
      <c r="H951" s="302"/>
    </row>
    <row r="952" spans="1:8" x14ac:dyDescent="0.3">
      <c r="A952" s="188"/>
      <c r="B952" s="167"/>
      <c r="C952" s="190" t="s">
        <v>288</v>
      </c>
      <c r="D952" s="167"/>
      <c r="E952" s="196"/>
      <c r="F952" s="197"/>
      <c r="G952" s="302"/>
      <c r="H952" s="302"/>
    </row>
    <row r="953" spans="1:8" x14ac:dyDescent="0.3">
      <c r="A953" s="188"/>
      <c r="B953" s="167"/>
      <c r="C953" s="189"/>
      <c r="D953" s="167"/>
      <c r="E953" s="196"/>
      <c r="F953" s="197"/>
      <c r="G953" s="302"/>
      <c r="H953" s="302"/>
    </row>
    <row r="954" spans="1:8" x14ac:dyDescent="0.3">
      <c r="A954" s="188"/>
      <c r="B954" s="167"/>
      <c r="C954" s="210" t="s">
        <v>623</v>
      </c>
      <c r="D954" s="167"/>
      <c r="E954" s="196"/>
      <c r="F954" s="197"/>
      <c r="G954" s="302"/>
      <c r="H954" s="302"/>
    </row>
    <row r="955" spans="1:8" x14ac:dyDescent="0.3">
      <c r="A955" s="188"/>
      <c r="B955" s="167"/>
      <c r="C955" s="189"/>
      <c r="D955" s="167"/>
      <c r="E955" s="196"/>
      <c r="F955" s="197"/>
      <c r="G955" s="302"/>
      <c r="H955" s="302"/>
    </row>
    <row r="956" spans="1:8" ht="100.8" x14ac:dyDescent="0.3">
      <c r="A956" s="188"/>
      <c r="B956" s="167"/>
      <c r="C956" s="189" t="s">
        <v>624</v>
      </c>
      <c r="D956" s="167"/>
      <c r="E956" s="196"/>
      <c r="F956" s="197"/>
      <c r="G956" s="302"/>
      <c r="H956" s="302"/>
    </row>
    <row r="957" spans="1:8" x14ac:dyDescent="0.3">
      <c r="A957" s="188"/>
      <c r="B957" s="167"/>
      <c r="C957" s="189"/>
      <c r="D957" s="167"/>
      <c r="E957" s="196"/>
      <c r="F957" s="197"/>
      <c r="G957" s="302"/>
      <c r="H957" s="302"/>
    </row>
    <row r="958" spans="1:8" x14ac:dyDescent="0.3">
      <c r="A958" s="188"/>
      <c r="B958" s="167"/>
      <c r="C958" s="210" t="s">
        <v>402</v>
      </c>
      <c r="D958" s="167"/>
      <c r="E958" s="196"/>
      <c r="F958" s="197"/>
      <c r="G958" s="302"/>
      <c r="H958" s="302"/>
    </row>
    <row r="959" spans="1:8" x14ac:dyDescent="0.3">
      <c r="A959" s="188"/>
      <c r="B959" s="167"/>
      <c r="C959" s="189"/>
      <c r="D959" s="167"/>
      <c r="E959" s="196"/>
      <c r="F959" s="197"/>
      <c r="G959" s="302"/>
      <c r="H959" s="302"/>
    </row>
    <row r="960" spans="1:8" ht="28.8" x14ac:dyDescent="0.3">
      <c r="A960" s="188"/>
      <c r="B960" s="167"/>
      <c r="C960" s="189" t="s">
        <v>403</v>
      </c>
      <c r="D960" s="167"/>
      <c r="E960" s="196"/>
      <c r="F960" s="197"/>
      <c r="G960" s="302"/>
      <c r="H960" s="302"/>
    </row>
    <row r="961" spans="1:8" x14ac:dyDescent="0.3">
      <c r="A961" s="188"/>
      <c r="B961" s="167"/>
      <c r="C961" s="189"/>
      <c r="D961" s="167"/>
      <c r="E961" s="196"/>
      <c r="F961" s="197"/>
      <c r="G961" s="302"/>
      <c r="H961" s="302"/>
    </row>
    <row r="962" spans="1:8" ht="28.8" x14ac:dyDescent="0.3">
      <c r="A962" s="188"/>
      <c r="B962" s="167"/>
      <c r="C962" s="189" t="s">
        <v>625</v>
      </c>
      <c r="D962" s="167"/>
      <c r="E962" s="196"/>
      <c r="F962" s="197"/>
      <c r="G962" s="302"/>
      <c r="H962" s="302"/>
    </row>
    <row r="963" spans="1:8" x14ac:dyDescent="0.3">
      <c r="A963" s="188"/>
      <c r="B963" s="167"/>
      <c r="C963" s="189"/>
      <c r="D963" s="167"/>
      <c r="E963" s="196"/>
      <c r="F963" s="197"/>
      <c r="G963" s="302"/>
      <c r="H963" s="302"/>
    </row>
    <row r="964" spans="1:8" x14ac:dyDescent="0.3">
      <c r="A964" s="188"/>
      <c r="B964" s="167"/>
      <c r="C964" s="190" t="s">
        <v>626</v>
      </c>
      <c r="D964" s="167"/>
      <c r="E964" s="196"/>
      <c r="F964" s="197"/>
      <c r="G964" s="302"/>
      <c r="H964" s="302"/>
    </row>
    <row r="965" spans="1:8" x14ac:dyDescent="0.3">
      <c r="A965" s="188"/>
      <c r="B965" s="167"/>
      <c r="C965" s="189"/>
      <c r="D965" s="167"/>
      <c r="E965" s="196"/>
      <c r="F965" s="197"/>
      <c r="G965" s="302"/>
      <c r="H965" s="302"/>
    </row>
    <row r="966" spans="1:8" x14ac:dyDescent="0.3">
      <c r="A966" s="188" t="s">
        <v>13</v>
      </c>
      <c r="B966" s="167"/>
      <c r="C966" s="189" t="s">
        <v>627</v>
      </c>
      <c r="D966" s="167"/>
      <c r="E966" s="196" t="s">
        <v>628</v>
      </c>
      <c r="F966" s="197">
        <v>2</v>
      </c>
      <c r="G966" s="302"/>
      <c r="H966" s="302">
        <f>ROUND($F966*G966,2)</f>
        <v>0</v>
      </c>
    </row>
    <row r="967" spans="1:8" x14ac:dyDescent="0.3">
      <c r="A967" s="188"/>
      <c r="B967" s="167"/>
      <c r="C967" s="189"/>
      <c r="D967" s="167"/>
      <c r="E967" s="196"/>
      <c r="F967" s="197"/>
      <c r="G967" s="302"/>
      <c r="H967" s="302"/>
    </row>
    <row r="968" spans="1:8" x14ac:dyDescent="0.3">
      <c r="A968" s="188" t="s">
        <v>36</v>
      </c>
      <c r="B968" s="167"/>
      <c r="C968" s="189" t="s">
        <v>629</v>
      </c>
      <c r="D968" s="167"/>
      <c r="E968" s="196" t="s">
        <v>628</v>
      </c>
      <c r="F968" s="197">
        <v>5</v>
      </c>
      <c r="G968" s="302"/>
      <c r="H968" s="302">
        <f>ROUND($F968*G968,2)</f>
        <v>0</v>
      </c>
    </row>
    <row r="969" spans="1:8" x14ac:dyDescent="0.3">
      <c r="A969" s="188"/>
      <c r="B969" s="167"/>
      <c r="C969" s="189"/>
      <c r="D969" s="167"/>
      <c r="E969" s="196"/>
      <c r="F969" s="197"/>
      <c r="G969" s="302"/>
      <c r="H969" s="302"/>
    </row>
    <row r="970" spans="1:8" x14ac:dyDescent="0.3">
      <c r="A970" s="188"/>
      <c r="B970" s="167"/>
      <c r="C970" s="190" t="s">
        <v>630</v>
      </c>
      <c r="D970" s="167"/>
      <c r="E970" s="196"/>
      <c r="F970" s="197"/>
      <c r="G970" s="302"/>
      <c r="H970" s="302"/>
    </row>
    <row r="971" spans="1:8" x14ac:dyDescent="0.3">
      <c r="A971" s="188"/>
      <c r="B971" s="167"/>
      <c r="C971" s="189"/>
      <c r="D971" s="167"/>
      <c r="E971" s="196"/>
      <c r="F971" s="197"/>
      <c r="G971" s="302"/>
      <c r="H971" s="302"/>
    </row>
    <row r="972" spans="1:8" x14ac:dyDescent="0.3">
      <c r="A972" s="188" t="s">
        <v>40</v>
      </c>
      <c r="B972" s="167"/>
      <c r="C972" s="189" t="s">
        <v>631</v>
      </c>
      <c r="D972" s="167"/>
      <c r="E972" s="196" t="s">
        <v>312</v>
      </c>
      <c r="F972" s="197">
        <v>5</v>
      </c>
      <c r="G972" s="302"/>
      <c r="H972" s="302">
        <f>ROUND($F972*G972,2)</f>
        <v>0</v>
      </c>
    </row>
    <row r="973" spans="1:8" x14ac:dyDescent="0.3">
      <c r="A973" s="188"/>
      <c r="B973" s="167"/>
      <c r="C973" s="189"/>
      <c r="D973" s="167"/>
      <c r="E973" s="196"/>
      <c r="F973" s="197"/>
      <c r="G973" s="302"/>
      <c r="H973" s="302"/>
    </row>
    <row r="974" spans="1:8" x14ac:dyDescent="0.3">
      <c r="A974" s="188"/>
      <c r="B974" s="167"/>
      <c r="C974" s="190" t="s">
        <v>632</v>
      </c>
      <c r="D974" s="167"/>
      <c r="E974" s="196"/>
      <c r="F974" s="197"/>
      <c r="G974" s="302"/>
      <c r="H974" s="302"/>
    </row>
    <row r="975" spans="1:8" x14ac:dyDescent="0.3">
      <c r="A975" s="188"/>
      <c r="B975" s="167"/>
      <c r="C975" s="189"/>
      <c r="D975" s="167"/>
      <c r="E975" s="196"/>
      <c r="F975" s="197"/>
      <c r="G975" s="302"/>
      <c r="H975" s="302"/>
    </row>
    <row r="976" spans="1:8" x14ac:dyDescent="0.3">
      <c r="A976" s="188" t="s">
        <v>13</v>
      </c>
      <c r="B976" s="167"/>
      <c r="C976" s="189" t="s">
        <v>633</v>
      </c>
      <c r="D976" s="167"/>
      <c r="E976" s="196" t="s">
        <v>312</v>
      </c>
      <c r="F976" s="197">
        <v>1</v>
      </c>
      <c r="G976" s="302"/>
      <c r="H976" s="302">
        <f>ROUND($F976*G976,2)</f>
        <v>0</v>
      </c>
    </row>
    <row r="977" spans="1:8" x14ac:dyDescent="0.3">
      <c r="A977" s="188"/>
      <c r="B977" s="167"/>
      <c r="C977" s="189"/>
      <c r="D977" s="167"/>
      <c r="E977" s="196"/>
      <c r="F977" s="197"/>
      <c r="G977" s="302"/>
      <c r="H977" s="302"/>
    </row>
    <row r="978" spans="1:8" x14ac:dyDescent="0.3">
      <c r="A978" s="188" t="s">
        <v>36</v>
      </c>
      <c r="B978" s="167"/>
      <c r="C978" s="189" t="s">
        <v>634</v>
      </c>
      <c r="D978" s="167"/>
      <c r="E978" s="196" t="s">
        <v>312</v>
      </c>
      <c r="F978" s="197">
        <v>4</v>
      </c>
      <c r="G978" s="302"/>
      <c r="H978" s="302">
        <f>ROUND($F978*G978,2)</f>
        <v>0</v>
      </c>
    </row>
    <row r="979" spans="1:8" x14ac:dyDescent="0.3">
      <c r="A979" s="188"/>
      <c r="B979" s="167"/>
      <c r="C979" s="189"/>
      <c r="D979" s="167"/>
      <c r="E979" s="196"/>
      <c r="F979" s="197"/>
      <c r="G979" s="302"/>
      <c r="H979" s="302"/>
    </row>
    <row r="980" spans="1:8" x14ac:dyDescent="0.3">
      <c r="A980" s="188" t="s">
        <v>40</v>
      </c>
      <c r="B980" s="167"/>
      <c r="C980" s="189" t="s">
        <v>635</v>
      </c>
      <c r="D980" s="167"/>
      <c r="E980" s="196" t="s">
        <v>312</v>
      </c>
      <c r="F980" s="197">
        <v>1</v>
      </c>
      <c r="G980" s="302"/>
      <c r="H980" s="302">
        <f>ROUND($F980*G980,2)</f>
        <v>0</v>
      </c>
    </row>
    <row r="981" spans="1:8" x14ac:dyDescent="0.3">
      <c r="A981" s="188"/>
      <c r="B981" s="167"/>
      <c r="C981" s="189"/>
      <c r="D981" s="167"/>
      <c r="E981" s="196"/>
      <c r="F981" s="197"/>
      <c r="G981" s="302"/>
      <c r="H981" s="302"/>
    </row>
    <row r="982" spans="1:8" x14ac:dyDescent="0.3">
      <c r="A982" s="188" t="s">
        <v>42</v>
      </c>
      <c r="B982" s="167"/>
      <c r="C982" s="189" t="s">
        <v>636</v>
      </c>
      <c r="D982" s="167"/>
      <c r="E982" s="196" t="s">
        <v>312</v>
      </c>
      <c r="F982" s="197">
        <v>7</v>
      </c>
      <c r="G982" s="302"/>
      <c r="H982" s="302">
        <f>ROUND($F982*G982,2)</f>
        <v>0</v>
      </c>
    </row>
    <row r="983" spans="1:8" x14ac:dyDescent="0.3">
      <c r="A983" s="188"/>
      <c r="B983" s="167"/>
      <c r="C983" s="189"/>
      <c r="D983" s="167"/>
      <c r="E983" s="196"/>
      <c r="F983" s="197"/>
      <c r="G983" s="302"/>
      <c r="H983" s="302"/>
    </row>
    <row r="984" spans="1:8" x14ac:dyDescent="0.3">
      <c r="A984" s="188" t="s">
        <v>44</v>
      </c>
      <c r="B984" s="167"/>
      <c r="C984" s="189" t="s">
        <v>637</v>
      </c>
      <c r="D984" s="167"/>
      <c r="E984" s="196" t="s">
        <v>312</v>
      </c>
      <c r="F984" s="197">
        <v>5</v>
      </c>
      <c r="G984" s="302"/>
      <c r="H984" s="302">
        <f>ROUND($F984*G984,2)</f>
        <v>0</v>
      </c>
    </row>
    <row r="985" spans="1:8" x14ac:dyDescent="0.3">
      <c r="A985" s="188"/>
      <c r="B985" s="167"/>
      <c r="C985" s="189"/>
      <c r="D985" s="167"/>
      <c r="E985" s="196"/>
      <c r="F985" s="197"/>
      <c r="G985" s="302"/>
      <c r="H985" s="302"/>
    </row>
    <row r="986" spans="1:8" x14ac:dyDescent="0.3">
      <c r="A986" s="188" t="s">
        <v>46</v>
      </c>
      <c r="B986" s="167"/>
      <c r="C986" s="189" t="s">
        <v>638</v>
      </c>
      <c r="D986" s="167"/>
      <c r="E986" s="196" t="s">
        <v>312</v>
      </c>
      <c r="F986" s="197">
        <v>4</v>
      </c>
      <c r="G986" s="302"/>
      <c r="H986" s="302">
        <f>ROUND($F986*G986,2)</f>
        <v>0</v>
      </c>
    </row>
    <row r="987" spans="1:8" x14ac:dyDescent="0.3">
      <c r="A987" s="188"/>
      <c r="B987" s="167"/>
      <c r="C987" s="189"/>
      <c r="D987" s="167"/>
      <c r="E987" s="196"/>
      <c r="F987" s="197"/>
      <c r="G987" s="302"/>
      <c r="H987" s="302"/>
    </row>
    <row r="988" spans="1:8" x14ac:dyDescent="0.3">
      <c r="A988" s="188" t="s">
        <v>48</v>
      </c>
      <c r="B988" s="167"/>
      <c r="C988" s="189" t="s">
        <v>639</v>
      </c>
      <c r="D988" s="167"/>
      <c r="E988" s="196" t="s">
        <v>312</v>
      </c>
      <c r="F988" s="197">
        <v>1</v>
      </c>
      <c r="G988" s="302"/>
      <c r="H988" s="302">
        <f>ROUND($F988*G988,2)</f>
        <v>0</v>
      </c>
    </row>
    <row r="989" spans="1:8" x14ac:dyDescent="0.3">
      <c r="A989" s="188"/>
      <c r="B989" s="167"/>
      <c r="C989" s="189"/>
      <c r="D989" s="167"/>
      <c r="E989" s="196"/>
      <c r="F989" s="197"/>
      <c r="G989" s="302"/>
      <c r="H989" s="302"/>
    </row>
    <row r="990" spans="1:8" x14ac:dyDescent="0.3">
      <c r="A990" s="188"/>
      <c r="B990" s="167"/>
      <c r="C990" s="190" t="s">
        <v>640</v>
      </c>
      <c r="D990" s="167"/>
      <c r="E990" s="196"/>
      <c r="F990" s="197"/>
      <c r="G990" s="302"/>
      <c r="H990" s="302"/>
    </row>
    <row r="991" spans="1:8" x14ac:dyDescent="0.3">
      <c r="A991" s="188"/>
      <c r="B991" s="167"/>
      <c r="C991" s="189"/>
      <c r="D991" s="167"/>
      <c r="E991" s="196"/>
      <c r="F991" s="197"/>
      <c r="G991" s="302"/>
      <c r="H991" s="302"/>
    </row>
    <row r="992" spans="1:8" x14ac:dyDescent="0.3">
      <c r="A992" s="188" t="s">
        <v>172</v>
      </c>
      <c r="B992" s="167"/>
      <c r="C992" s="189" t="s">
        <v>641</v>
      </c>
      <c r="D992" s="167"/>
      <c r="E992" s="196" t="s">
        <v>312</v>
      </c>
      <c r="F992" s="197">
        <v>11</v>
      </c>
      <c r="G992" s="302"/>
      <c r="H992" s="302">
        <f>ROUND($F992*G992,2)</f>
        <v>0</v>
      </c>
    </row>
    <row r="993" spans="1:8" x14ac:dyDescent="0.3">
      <c r="A993" s="188"/>
      <c r="B993" s="167"/>
      <c r="C993" s="189"/>
      <c r="D993" s="167"/>
      <c r="E993" s="196"/>
      <c r="F993" s="197"/>
      <c r="G993" s="302"/>
      <c r="H993" s="302"/>
    </row>
    <row r="994" spans="1:8" ht="28.8" x14ac:dyDescent="0.3">
      <c r="A994" s="188" t="s">
        <v>174</v>
      </c>
      <c r="B994" s="167"/>
      <c r="C994" s="189" t="s">
        <v>642</v>
      </c>
      <c r="D994" s="167"/>
      <c r="E994" s="196" t="s">
        <v>312</v>
      </c>
      <c r="F994" s="197">
        <v>6</v>
      </c>
      <c r="G994" s="302"/>
      <c r="H994" s="302">
        <f>ROUND($F994*G994,2)</f>
        <v>0</v>
      </c>
    </row>
    <row r="995" spans="1:8" x14ac:dyDescent="0.3">
      <c r="A995" s="188"/>
      <c r="B995" s="167"/>
      <c r="C995" s="189"/>
      <c r="D995" s="167"/>
      <c r="E995" s="196"/>
      <c r="F995" s="197"/>
      <c r="G995" s="302"/>
      <c r="H995" s="302"/>
    </row>
    <row r="996" spans="1:8" x14ac:dyDescent="0.3">
      <c r="A996" s="188" t="s">
        <v>186</v>
      </c>
      <c r="B996" s="167"/>
      <c r="C996" s="189" t="s">
        <v>643</v>
      </c>
      <c r="D996" s="167"/>
      <c r="E996" s="196" t="s">
        <v>644</v>
      </c>
      <c r="F996" s="197">
        <v>8</v>
      </c>
      <c r="G996" s="302"/>
      <c r="H996" s="302">
        <f>ROUND($F996*G996,2)</f>
        <v>0</v>
      </c>
    </row>
    <row r="997" spans="1:8" x14ac:dyDescent="0.3">
      <c r="A997" s="188"/>
      <c r="B997" s="167"/>
      <c r="C997" s="189"/>
      <c r="D997" s="167"/>
      <c r="E997" s="196"/>
      <c r="F997" s="197"/>
      <c r="G997" s="302"/>
      <c r="H997" s="302"/>
    </row>
    <row r="998" spans="1:8" x14ac:dyDescent="0.3">
      <c r="A998" s="188"/>
      <c r="B998" s="167"/>
      <c r="C998" s="190" t="s">
        <v>645</v>
      </c>
      <c r="D998" s="167"/>
      <c r="E998" s="196"/>
      <c r="F998" s="197"/>
      <c r="G998" s="302"/>
      <c r="H998" s="302"/>
    </row>
    <row r="999" spans="1:8" x14ac:dyDescent="0.3">
      <c r="A999" s="188"/>
      <c r="B999" s="167"/>
      <c r="C999" s="189"/>
      <c r="D999" s="167"/>
      <c r="E999" s="196"/>
      <c r="F999" s="197"/>
      <c r="G999" s="302"/>
      <c r="H999" s="302"/>
    </row>
    <row r="1000" spans="1:8" ht="28.8" x14ac:dyDescent="0.3">
      <c r="A1000" s="188"/>
      <c r="B1000" s="167"/>
      <c r="C1000" s="210" t="s">
        <v>646</v>
      </c>
      <c r="D1000" s="167"/>
      <c r="E1000" s="196"/>
      <c r="F1000" s="197"/>
      <c r="G1000" s="302"/>
      <c r="H1000" s="302"/>
    </row>
    <row r="1001" spans="1:8" x14ac:dyDescent="0.3">
      <c r="A1001" s="188"/>
      <c r="B1001" s="167"/>
      <c r="C1001" s="189"/>
      <c r="D1001" s="167"/>
      <c r="E1001" s="196"/>
      <c r="F1001" s="197"/>
      <c r="G1001" s="302"/>
      <c r="H1001" s="302"/>
    </row>
    <row r="1002" spans="1:8" x14ac:dyDescent="0.3">
      <c r="A1002" s="188" t="s">
        <v>188</v>
      </c>
      <c r="B1002" s="167"/>
      <c r="C1002" s="189" t="s">
        <v>647</v>
      </c>
      <c r="D1002" s="167"/>
      <c r="E1002" s="196" t="s">
        <v>312</v>
      </c>
      <c r="F1002" s="197">
        <v>15</v>
      </c>
      <c r="G1002" s="302"/>
      <c r="H1002" s="302">
        <f>ROUND($F1002*G1002,2)</f>
        <v>0</v>
      </c>
    </row>
    <row r="1003" spans="1:8" x14ac:dyDescent="0.3">
      <c r="A1003" s="188"/>
      <c r="B1003" s="167"/>
      <c r="C1003" s="189"/>
      <c r="D1003" s="167"/>
      <c r="E1003" s="196"/>
      <c r="F1003" s="197"/>
      <c r="G1003" s="302"/>
      <c r="H1003" s="302"/>
    </row>
    <row r="1004" spans="1:8" x14ac:dyDescent="0.3">
      <c r="A1004" s="188" t="s">
        <v>190</v>
      </c>
      <c r="B1004" s="167"/>
      <c r="C1004" s="189" t="s">
        <v>648</v>
      </c>
      <c r="D1004" s="167"/>
      <c r="E1004" s="196" t="s">
        <v>312</v>
      </c>
      <c r="F1004" s="197">
        <v>4</v>
      </c>
      <c r="G1004" s="302"/>
      <c r="H1004" s="302">
        <f>ROUND($F1004*G1004,2)</f>
        <v>0</v>
      </c>
    </row>
    <row r="1005" spans="1:8" x14ac:dyDescent="0.3">
      <c r="A1005" s="188"/>
      <c r="B1005" s="167"/>
      <c r="C1005" s="189"/>
      <c r="D1005" s="167"/>
      <c r="E1005" s="196"/>
      <c r="F1005" s="197"/>
      <c r="G1005" s="302"/>
      <c r="H1005" s="302"/>
    </row>
    <row r="1006" spans="1:8" x14ac:dyDescent="0.3">
      <c r="A1006" s="188"/>
      <c r="B1006" s="167"/>
      <c r="C1006" s="189"/>
      <c r="D1006" s="167"/>
      <c r="E1006" s="196"/>
      <c r="F1006" s="197"/>
      <c r="G1006" s="302"/>
      <c r="H1006" s="302"/>
    </row>
    <row r="1007" spans="1:8" x14ac:dyDescent="0.3">
      <c r="A1007" s="188"/>
      <c r="B1007" s="167"/>
      <c r="C1007" s="189"/>
      <c r="D1007" s="167"/>
      <c r="E1007" s="196"/>
      <c r="F1007" s="197"/>
      <c r="G1007" s="302"/>
      <c r="H1007" s="302"/>
    </row>
    <row r="1008" spans="1:8" x14ac:dyDescent="0.3">
      <c r="A1008" s="188"/>
      <c r="B1008" s="167"/>
      <c r="C1008" s="189"/>
      <c r="D1008" s="167"/>
      <c r="E1008" s="196"/>
      <c r="F1008" s="197"/>
      <c r="G1008" s="302"/>
      <c r="H1008" s="302"/>
    </row>
    <row r="1009" spans="1:8" x14ac:dyDescent="0.3">
      <c r="A1009" s="188"/>
      <c r="B1009" s="167"/>
      <c r="C1009" s="189"/>
      <c r="D1009" s="167"/>
      <c r="E1009" s="196"/>
      <c r="F1009" s="197"/>
      <c r="G1009" s="302"/>
      <c r="H1009" s="302"/>
    </row>
    <row r="1010" spans="1:8" ht="24.9" customHeight="1" thickBot="1" x14ac:dyDescent="0.35">
      <c r="A1010" s="183"/>
      <c r="B1010" s="8"/>
      <c r="C1010" s="11" t="s">
        <v>926</v>
      </c>
      <c r="D1010" s="8"/>
      <c r="E1010" s="198"/>
      <c r="F1010" s="199"/>
      <c r="G1010" s="306"/>
      <c r="H1010" s="304">
        <f>SUM(H966:H1004)</f>
        <v>0</v>
      </c>
    </row>
    <row r="1011" spans="1:8" ht="15" thickTop="1" x14ac:dyDescent="0.3">
      <c r="A1011" s="188"/>
      <c r="B1011" s="167"/>
      <c r="C1011" s="191" t="s">
        <v>927</v>
      </c>
      <c r="D1011" s="167"/>
      <c r="E1011" s="196"/>
      <c r="F1011" s="197"/>
      <c r="G1011" s="302"/>
      <c r="H1011" s="308">
        <f>H1010</f>
        <v>0</v>
      </c>
    </row>
    <row r="1012" spans="1:8" x14ac:dyDescent="0.3">
      <c r="A1012" s="188"/>
      <c r="B1012" s="167"/>
      <c r="C1012" s="189"/>
      <c r="D1012" s="167"/>
      <c r="E1012" s="196"/>
      <c r="F1012" s="197"/>
      <c r="G1012" s="302"/>
      <c r="H1012" s="302"/>
    </row>
    <row r="1013" spans="1:8" x14ac:dyDescent="0.3">
      <c r="A1013" s="188"/>
      <c r="B1013" s="167"/>
      <c r="C1013" s="190" t="s">
        <v>649</v>
      </c>
      <c r="D1013" s="167"/>
      <c r="E1013" s="196"/>
      <c r="F1013" s="197"/>
      <c r="G1013" s="302"/>
      <c r="H1013" s="302"/>
    </row>
    <row r="1014" spans="1:8" x14ac:dyDescent="0.3">
      <c r="A1014" s="188"/>
      <c r="B1014" s="167"/>
      <c r="C1014" s="189"/>
      <c r="D1014" s="167"/>
      <c r="E1014" s="196"/>
      <c r="F1014" s="197"/>
      <c r="G1014" s="302"/>
      <c r="H1014" s="302"/>
    </row>
    <row r="1015" spans="1:8" x14ac:dyDescent="0.3">
      <c r="A1015" s="188" t="s">
        <v>650</v>
      </c>
      <c r="B1015" s="167"/>
      <c r="C1015" s="189" t="s">
        <v>651</v>
      </c>
      <c r="D1015" s="167"/>
      <c r="E1015" s="196" t="s">
        <v>628</v>
      </c>
      <c r="F1015" s="197">
        <v>14</v>
      </c>
      <c r="G1015" s="302"/>
      <c r="H1015" s="302">
        <f>ROUND($F1015*G1015,2)</f>
        <v>0</v>
      </c>
    </row>
    <row r="1016" spans="1:8" x14ac:dyDescent="0.3">
      <c r="A1016" s="188"/>
      <c r="B1016" s="167"/>
      <c r="C1016" s="189"/>
      <c r="D1016" s="167"/>
      <c r="E1016" s="196"/>
      <c r="F1016" s="197"/>
      <c r="G1016" s="302"/>
      <c r="H1016" s="302"/>
    </row>
    <row r="1017" spans="1:8" x14ac:dyDescent="0.3">
      <c r="A1017" s="188" t="s">
        <v>652</v>
      </c>
      <c r="B1017" s="167"/>
      <c r="C1017" s="189" t="s">
        <v>653</v>
      </c>
      <c r="D1017" s="167"/>
      <c r="E1017" s="196" t="s">
        <v>312</v>
      </c>
      <c r="F1017" s="197">
        <v>4</v>
      </c>
      <c r="G1017" s="302"/>
      <c r="H1017" s="302">
        <f>ROUND($F1017*G1017,2)</f>
        <v>0</v>
      </c>
    </row>
    <row r="1018" spans="1:8" x14ac:dyDescent="0.3">
      <c r="A1018" s="188"/>
      <c r="B1018" s="167"/>
      <c r="C1018" s="189"/>
      <c r="D1018" s="167"/>
      <c r="E1018" s="196"/>
      <c r="F1018" s="197"/>
      <c r="G1018" s="302"/>
      <c r="H1018" s="302"/>
    </row>
    <row r="1019" spans="1:8" x14ac:dyDescent="0.3">
      <c r="A1019" s="188"/>
      <c r="B1019" s="167"/>
      <c r="C1019" s="190" t="s">
        <v>654</v>
      </c>
      <c r="D1019" s="167"/>
      <c r="E1019" s="196"/>
      <c r="F1019" s="197"/>
      <c r="G1019" s="302"/>
      <c r="H1019" s="302"/>
    </row>
    <row r="1020" spans="1:8" x14ac:dyDescent="0.3">
      <c r="A1020" s="188"/>
      <c r="B1020" s="167"/>
      <c r="C1020" s="189"/>
      <c r="D1020" s="167"/>
      <c r="E1020" s="196"/>
      <c r="F1020" s="197"/>
      <c r="G1020" s="302"/>
      <c r="H1020" s="302"/>
    </row>
    <row r="1021" spans="1:8" x14ac:dyDescent="0.3">
      <c r="A1021" s="188" t="s">
        <v>655</v>
      </c>
      <c r="B1021" s="167"/>
      <c r="C1021" s="189" t="s">
        <v>656</v>
      </c>
      <c r="D1021" s="167"/>
      <c r="E1021" s="196" t="s">
        <v>312</v>
      </c>
      <c r="F1021" s="197">
        <v>24</v>
      </c>
      <c r="G1021" s="302"/>
      <c r="H1021" s="302">
        <f>ROUND($F1021*G1021,2)</f>
        <v>0</v>
      </c>
    </row>
    <row r="1022" spans="1:8" x14ac:dyDescent="0.3">
      <c r="A1022" s="188"/>
      <c r="B1022" s="167"/>
      <c r="C1022" s="189"/>
      <c r="D1022" s="167"/>
      <c r="E1022" s="196"/>
      <c r="F1022" s="197"/>
      <c r="G1022" s="302"/>
      <c r="H1022" s="302"/>
    </row>
    <row r="1023" spans="1:8" x14ac:dyDescent="0.3">
      <c r="A1023" s="188"/>
      <c r="B1023" s="167"/>
      <c r="C1023" s="190" t="s">
        <v>657</v>
      </c>
      <c r="D1023" s="167"/>
      <c r="E1023" s="196"/>
      <c r="F1023" s="197"/>
      <c r="G1023" s="302"/>
      <c r="H1023" s="302"/>
    </row>
    <row r="1024" spans="1:8" x14ac:dyDescent="0.3">
      <c r="A1024" s="188"/>
      <c r="B1024" s="167"/>
      <c r="C1024" s="189"/>
      <c r="D1024" s="167"/>
      <c r="E1024" s="196"/>
      <c r="F1024" s="197"/>
      <c r="G1024" s="302"/>
      <c r="H1024" s="302"/>
    </row>
    <row r="1025" spans="1:8" x14ac:dyDescent="0.3">
      <c r="A1025" s="188" t="s">
        <v>13</v>
      </c>
      <c r="B1025" s="167"/>
      <c r="C1025" s="189" t="s">
        <v>658</v>
      </c>
      <c r="D1025" s="167"/>
      <c r="E1025" s="196" t="s">
        <v>312</v>
      </c>
      <c r="F1025" s="197">
        <v>7</v>
      </c>
      <c r="G1025" s="302"/>
      <c r="H1025" s="302">
        <f>ROUND($F1025*G1025,2)</f>
        <v>0</v>
      </c>
    </row>
    <row r="1026" spans="1:8" x14ac:dyDescent="0.3">
      <c r="A1026" s="188"/>
      <c r="B1026" s="167"/>
      <c r="C1026" s="189"/>
      <c r="D1026" s="167"/>
      <c r="E1026" s="196"/>
      <c r="F1026" s="197"/>
      <c r="G1026" s="302"/>
      <c r="H1026" s="302"/>
    </row>
    <row r="1027" spans="1:8" x14ac:dyDescent="0.3">
      <c r="A1027" s="188" t="s">
        <v>36</v>
      </c>
      <c r="B1027" s="167"/>
      <c r="C1027" s="189" t="s">
        <v>659</v>
      </c>
      <c r="D1027" s="167"/>
      <c r="E1027" s="196" t="s">
        <v>312</v>
      </c>
      <c r="F1027" s="197">
        <v>7</v>
      </c>
      <c r="G1027" s="302"/>
      <c r="H1027" s="302">
        <f>ROUND($F1027*G1027,2)</f>
        <v>0</v>
      </c>
    </row>
    <row r="1028" spans="1:8" x14ac:dyDescent="0.3">
      <c r="A1028" s="188"/>
      <c r="B1028" s="167"/>
      <c r="C1028" s="189"/>
      <c r="D1028" s="167"/>
      <c r="E1028" s="196"/>
      <c r="F1028" s="197"/>
      <c r="G1028" s="302"/>
      <c r="H1028" s="302"/>
    </row>
    <row r="1029" spans="1:8" x14ac:dyDescent="0.3">
      <c r="A1029" s="188" t="s">
        <v>40</v>
      </c>
      <c r="B1029" s="167"/>
      <c r="C1029" s="189" t="s">
        <v>660</v>
      </c>
      <c r="D1029" s="167"/>
      <c r="E1029" s="196" t="s">
        <v>312</v>
      </c>
      <c r="F1029" s="197">
        <v>7</v>
      </c>
      <c r="G1029" s="302"/>
      <c r="H1029" s="302">
        <f>ROUND($F1029*G1029,2)</f>
        <v>0</v>
      </c>
    </row>
    <row r="1030" spans="1:8" x14ac:dyDescent="0.3">
      <c r="A1030" s="188"/>
      <c r="B1030" s="167"/>
      <c r="C1030" s="189"/>
      <c r="D1030" s="167"/>
      <c r="E1030" s="196"/>
      <c r="F1030" s="197"/>
      <c r="G1030" s="302"/>
      <c r="H1030" s="302"/>
    </row>
    <row r="1031" spans="1:8" x14ac:dyDescent="0.3">
      <c r="A1031" s="188" t="s">
        <v>42</v>
      </c>
      <c r="B1031" s="167"/>
      <c r="C1031" s="189" t="s">
        <v>661</v>
      </c>
      <c r="D1031" s="167"/>
      <c r="E1031" s="196" t="s">
        <v>312</v>
      </c>
      <c r="F1031" s="197">
        <v>2</v>
      </c>
      <c r="G1031" s="302"/>
      <c r="H1031" s="302">
        <f>ROUND($F1031*G1031,2)</f>
        <v>0</v>
      </c>
    </row>
    <row r="1032" spans="1:8" x14ac:dyDescent="0.3">
      <c r="A1032" s="188"/>
      <c r="B1032" s="167"/>
      <c r="C1032" s="189"/>
      <c r="D1032" s="167"/>
      <c r="E1032" s="196"/>
      <c r="F1032" s="197"/>
      <c r="G1032" s="302"/>
      <c r="H1032" s="302"/>
    </row>
    <row r="1033" spans="1:8" x14ac:dyDescent="0.3">
      <c r="A1033" s="188" t="s">
        <v>44</v>
      </c>
      <c r="B1033" s="167"/>
      <c r="C1033" s="189" t="s">
        <v>662</v>
      </c>
      <c r="D1033" s="167"/>
      <c r="E1033" s="196" t="s">
        <v>312</v>
      </c>
      <c r="F1033" s="197">
        <v>2</v>
      </c>
      <c r="G1033" s="302"/>
      <c r="H1033" s="302">
        <f>ROUND($F1033*G1033,2)</f>
        <v>0</v>
      </c>
    </row>
    <row r="1034" spans="1:8" x14ac:dyDescent="0.3">
      <c r="A1034" s="188"/>
      <c r="B1034" s="167"/>
      <c r="C1034" s="189"/>
      <c r="D1034" s="167"/>
      <c r="E1034" s="196"/>
      <c r="F1034" s="197"/>
      <c r="G1034" s="302"/>
      <c r="H1034" s="302"/>
    </row>
    <row r="1035" spans="1:8" x14ac:dyDescent="0.3">
      <c r="A1035" s="188"/>
      <c r="B1035" s="167"/>
      <c r="C1035" s="190" t="s">
        <v>663</v>
      </c>
      <c r="D1035" s="167"/>
      <c r="E1035" s="196"/>
      <c r="F1035" s="197"/>
      <c r="G1035" s="302"/>
      <c r="H1035" s="302"/>
    </row>
    <row r="1036" spans="1:8" x14ac:dyDescent="0.3">
      <c r="A1036" s="188"/>
      <c r="B1036" s="167"/>
      <c r="C1036" s="189"/>
      <c r="D1036" s="167"/>
      <c r="E1036" s="196"/>
      <c r="F1036" s="197"/>
      <c r="G1036" s="302"/>
      <c r="H1036" s="302"/>
    </row>
    <row r="1037" spans="1:8" x14ac:dyDescent="0.3">
      <c r="A1037" s="188" t="s">
        <v>46</v>
      </c>
      <c r="B1037" s="167"/>
      <c r="C1037" s="189" t="s">
        <v>664</v>
      </c>
      <c r="D1037" s="167"/>
      <c r="E1037" s="196" t="s">
        <v>312</v>
      </c>
      <c r="F1037" s="197">
        <v>20</v>
      </c>
      <c r="G1037" s="302"/>
      <c r="H1037" s="302">
        <f>ROUND($F1037*G1037,2)</f>
        <v>0</v>
      </c>
    </row>
    <row r="1038" spans="1:8" x14ac:dyDescent="0.3">
      <c r="A1038" s="188"/>
      <c r="B1038" s="167"/>
      <c r="C1038" s="189"/>
      <c r="D1038" s="167"/>
      <c r="E1038" s="196"/>
      <c r="F1038" s="197"/>
      <c r="G1038" s="302"/>
      <c r="H1038" s="302"/>
    </row>
    <row r="1039" spans="1:8" x14ac:dyDescent="0.3">
      <c r="A1039" s="188" t="s">
        <v>48</v>
      </c>
      <c r="B1039" s="167"/>
      <c r="C1039" s="189" t="s">
        <v>665</v>
      </c>
      <c r="D1039" s="167"/>
      <c r="E1039" s="196" t="s">
        <v>312</v>
      </c>
      <c r="F1039" s="197">
        <v>2</v>
      </c>
      <c r="G1039" s="302"/>
      <c r="H1039" s="302">
        <f>ROUND($F1039*G1039,2)</f>
        <v>0</v>
      </c>
    </row>
    <row r="1040" spans="1:8" x14ac:dyDescent="0.3">
      <c r="A1040" s="188"/>
      <c r="B1040" s="167"/>
      <c r="C1040" s="189"/>
      <c r="D1040" s="167"/>
      <c r="E1040" s="196"/>
      <c r="F1040" s="197"/>
      <c r="G1040" s="302"/>
      <c r="H1040" s="302"/>
    </row>
    <row r="1041" spans="1:8" x14ac:dyDescent="0.3">
      <c r="A1041" s="188" t="s">
        <v>172</v>
      </c>
      <c r="B1041" s="167"/>
      <c r="C1041" s="189" t="s">
        <v>666</v>
      </c>
      <c r="D1041" s="167"/>
      <c r="E1041" s="196" t="s">
        <v>312</v>
      </c>
      <c r="F1041" s="197">
        <v>2</v>
      </c>
      <c r="G1041" s="302"/>
      <c r="H1041" s="302">
        <f>ROUND($F1041*G1041,2)</f>
        <v>0</v>
      </c>
    </row>
    <row r="1042" spans="1:8" x14ac:dyDescent="0.3">
      <c r="A1042" s="188"/>
      <c r="B1042" s="167"/>
      <c r="C1042" s="189"/>
      <c r="D1042" s="167"/>
      <c r="E1042" s="196"/>
      <c r="F1042" s="197"/>
      <c r="G1042" s="302"/>
      <c r="H1042" s="302"/>
    </row>
    <row r="1043" spans="1:8" x14ac:dyDescent="0.3">
      <c r="A1043" s="188"/>
      <c r="B1043" s="167"/>
      <c r="C1043" s="189"/>
      <c r="D1043" s="167"/>
      <c r="E1043" s="196"/>
      <c r="F1043" s="197"/>
      <c r="G1043" s="302"/>
      <c r="H1043" s="302"/>
    </row>
    <row r="1044" spans="1:8" x14ac:dyDescent="0.3">
      <c r="A1044" s="188"/>
      <c r="B1044" s="167"/>
      <c r="C1044" s="189"/>
      <c r="D1044" s="167"/>
      <c r="E1044" s="196"/>
      <c r="F1044" s="197"/>
      <c r="G1044" s="302"/>
      <c r="H1044" s="302"/>
    </row>
    <row r="1045" spans="1:8" x14ac:dyDescent="0.3">
      <c r="A1045" s="188"/>
      <c r="B1045" s="167"/>
      <c r="C1045" s="189"/>
      <c r="D1045" s="167"/>
      <c r="E1045" s="196"/>
      <c r="F1045" s="197"/>
      <c r="G1045" s="302"/>
      <c r="H1045" s="302"/>
    </row>
    <row r="1046" spans="1:8" x14ac:dyDescent="0.3">
      <c r="A1046" s="188"/>
      <c r="B1046" s="167"/>
      <c r="C1046" s="189"/>
      <c r="D1046" s="167"/>
      <c r="E1046" s="196"/>
      <c r="F1046" s="197"/>
      <c r="G1046" s="302"/>
      <c r="H1046" s="302"/>
    </row>
    <row r="1047" spans="1:8" x14ac:dyDescent="0.3">
      <c r="A1047" s="188"/>
      <c r="B1047" s="167"/>
      <c r="C1047" s="189"/>
      <c r="D1047" s="167"/>
      <c r="E1047" s="196"/>
      <c r="F1047" s="197"/>
      <c r="G1047" s="302"/>
      <c r="H1047" s="302"/>
    </row>
    <row r="1048" spans="1:8" x14ac:dyDescent="0.3">
      <c r="A1048" s="188"/>
      <c r="B1048" s="167"/>
      <c r="C1048" s="189"/>
      <c r="D1048" s="167"/>
      <c r="E1048" s="196"/>
      <c r="F1048" s="197"/>
      <c r="G1048" s="302"/>
      <c r="H1048" s="302"/>
    </row>
    <row r="1049" spans="1:8" x14ac:dyDescent="0.3">
      <c r="A1049" s="188"/>
      <c r="B1049" s="167"/>
      <c r="C1049" s="189"/>
      <c r="D1049" s="167"/>
      <c r="E1049" s="196"/>
      <c r="F1049" s="197"/>
      <c r="G1049" s="302"/>
      <c r="H1049" s="302"/>
    </row>
    <row r="1050" spans="1:8" x14ac:dyDescent="0.3">
      <c r="A1050" s="188"/>
      <c r="B1050" s="167"/>
      <c r="C1050" s="189"/>
      <c r="D1050" s="167"/>
      <c r="E1050" s="196"/>
      <c r="F1050" s="197"/>
      <c r="G1050" s="302"/>
      <c r="H1050" s="302"/>
    </row>
    <row r="1051" spans="1:8" x14ac:dyDescent="0.3">
      <c r="A1051" s="188"/>
      <c r="B1051" s="167"/>
      <c r="C1051" s="189"/>
      <c r="D1051" s="167"/>
      <c r="E1051" s="196"/>
      <c r="F1051" s="197"/>
      <c r="G1051" s="302"/>
      <c r="H1051" s="302"/>
    </row>
    <row r="1052" spans="1:8" x14ac:dyDescent="0.3">
      <c r="A1052" s="188"/>
      <c r="B1052" s="167"/>
      <c r="C1052" s="189"/>
      <c r="D1052" s="167"/>
      <c r="E1052" s="196"/>
      <c r="F1052" s="197"/>
      <c r="G1052" s="302"/>
      <c r="H1052" s="302"/>
    </row>
    <row r="1053" spans="1:8" x14ac:dyDescent="0.3">
      <c r="A1053" s="188"/>
      <c r="B1053" s="167"/>
      <c r="C1053" s="189"/>
      <c r="D1053" s="167"/>
      <c r="E1053" s="196"/>
      <c r="F1053" s="197"/>
      <c r="G1053" s="302"/>
      <c r="H1053" s="302"/>
    </row>
    <row r="1054" spans="1:8" x14ac:dyDescent="0.3">
      <c r="A1054" s="188"/>
      <c r="B1054" s="167"/>
      <c r="C1054" s="189"/>
      <c r="D1054" s="167"/>
      <c r="E1054" s="196"/>
      <c r="F1054" s="197"/>
      <c r="G1054" s="302"/>
      <c r="H1054" s="302"/>
    </row>
    <row r="1055" spans="1:8" ht="15.75" customHeight="1" x14ac:dyDescent="0.3">
      <c r="A1055" s="188"/>
      <c r="B1055" s="167"/>
      <c r="C1055" s="189"/>
      <c r="D1055" s="167"/>
      <c r="E1055" s="196"/>
      <c r="F1055" s="197"/>
      <c r="G1055" s="302"/>
      <c r="H1055" s="302"/>
    </row>
    <row r="1056" spans="1:8" x14ac:dyDescent="0.3">
      <c r="A1056" s="188"/>
      <c r="B1056" s="167"/>
      <c r="C1056" s="189"/>
      <c r="D1056" s="167"/>
      <c r="E1056" s="196"/>
      <c r="F1056" s="197"/>
      <c r="G1056" s="302"/>
      <c r="H1056" s="302"/>
    </row>
    <row r="1057" spans="1:8" ht="24.9" customHeight="1" thickBot="1" x14ac:dyDescent="0.35">
      <c r="A1057" s="183"/>
      <c r="B1057" s="8"/>
      <c r="C1057" s="11" t="s">
        <v>928</v>
      </c>
      <c r="D1057" s="12"/>
      <c r="E1057" s="200"/>
      <c r="F1057" s="201"/>
      <c r="G1057" s="304"/>
      <c r="H1057" s="304">
        <f>SUM(H1011:H1045)</f>
        <v>0</v>
      </c>
    </row>
    <row r="1058" spans="1:8" ht="15" thickTop="1" x14ac:dyDescent="0.3">
      <c r="A1058" s="188"/>
      <c r="B1058" s="167"/>
      <c r="C1058" s="189"/>
      <c r="D1058" s="167"/>
      <c r="E1058" s="196"/>
      <c r="F1058" s="197"/>
      <c r="G1058" s="302"/>
      <c r="H1058" s="302"/>
    </row>
    <row r="1059" spans="1:8" x14ac:dyDescent="0.3">
      <c r="A1059" s="188"/>
      <c r="B1059" s="167"/>
      <c r="C1059" s="189"/>
      <c r="D1059" s="167"/>
      <c r="E1059" s="196"/>
      <c r="F1059" s="197"/>
      <c r="G1059" s="302"/>
      <c r="H1059" s="302"/>
    </row>
    <row r="1060" spans="1:8" x14ac:dyDescent="0.3">
      <c r="A1060" s="188"/>
      <c r="B1060" s="167"/>
      <c r="C1060" s="190" t="s">
        <v>706</v>
      </c>
      <c r="D1060" s="167"/>
      <c r="E1060" s="196"/>
      <c r="F1060" s="197"/>
      <c r="G1060" s="302"/>
      <c r="H1060" s="302"/>
    </row>
    <row r="1061" spans="1:8" x14ac:dyDescent="0.3">
      <c r="A1061" s="188"/>
      <c r="B1061" s="167"/>
      <c r="C1061" s="189"/>
      <c r="D1061" s="167"/>
      <c r="E1061" s="196"/>
      <c r="F1061" s="197"/>
      <c r="G1061" s="302"/>
      <c r="H1061" s="302"/>
    </row>
    <row r="1062" spans="1:8" x14ac:dyDescent="0.3">
      <c r="A1062" s="188"/>
      <c r="B1062" s="167"/>
      <c r="C1062" s="190" t="s">
        <v>443</v>
      </c>
      <c r="D1062" s="167"/>
      <c r="E1062" s="196"/>
      <c r="F1062" s="197"/>
      <c r="G1062" s="302"/>
      <c r="H1062" s="302"/>
    </row>
    <row r="1063" spans="1:8" x14ac:dyDescent="0.3">
      <c r="A1063" s="188"/>
      <c r="B1063" s="167"/>
      <c r="C1063" s="189"/>
      <c r="D1063" s="167"/>
      <c r="E1063" s="196"/>
      <c r="F1063" s="197"/>
      <c r="G1063" s="302"/>
      <c r="H1063" s="302"/>
    </row>
    <row r="1064" spans="1:8" x14ac:dyDescent="0.3">
      <c r="A1064" s="188"/>
      <c r="B1064" s="167"/>
      <c r="C1064" s="190" t="s">
        <v>388</v>
      </c>
      <c r="D1064" s="167"/>
      <c r="E1064" s="196"/>
      <c r="F1064" s="197"/>
      <c r="G1064" s="302"/>
      <c r="H1064" s="302"/>
    </row>
    <row r="1065" spans="1:8" x14ac:dyDescent="0.3">
      <c r="A1065" s="188"/>
      <c r="B1065" s="167"/>
      <c r="C1065" s="189"/>
      <c r="D1065" s="167"/>
      <c r="E1065" s="196"/>
      <c r="F1065" s="197"/>
      <c r="G1065" s="302"/>
      <c r="H1065" s="302"/>
    </row>
    <row r="1066" spans="1:8" ht="33.75" customHeight="1" x14ac:dyDescent="0.3">
      <c r="A1066" s="188"/>
      <c r="B1066" s="167"/>
      <c r="C1066" s="189" t="s">
        <v>389</v>
      </c>
      <c r="D1066" s="167"/>
      <c r="E1066" s="196"/>
      <c r="F1066" s="197"/>
      <c r="G1066" s="302"/>
      <c r="H1066" s="302"/>
    </row>
    <row r="1067" spans="1:8" x14ac:dyDescent="0.3">
      <c r="A1067" s="188"/>
      <c r="B1067" s="167"/>
      <c r="C1067" s="189"/>
      <c r="D1067" s="167"/>
      <c r="E1067" s="196"/>
      <c r="F1067" s="197"/>
      <c r="G1067" s="302"/>
      <c r="H1067" s="302"/>
    </row>
    <row r="1068" spans="1:8" x14ac:dyDescent="0.3">
      <c r="A1068" s="188"/>
      <c r="B1068" s="167"/>
      <c r="C1068" s="210" t="s">
        <v>444</v>
      </c>
      <c r="D1068" s="167"/>
      <c r="E1068" s="196"/>
      <c r="F1068" s="197"/>
      <c r="G1068" s="302"/>
      <c r="H1068" s="302"/>
    </row>
    <row r="1069" spans="1:8" x14ac:dyDescent="0.3">
      <c r="A1069" s="188"/>
      <c r="B1069" s="167"/>
      <c r="C1069" s="189"/>
      <c r="D1069" s="167"/>
      <c r="E1069" s="196"/>
      <c r="F1069" s="197"/>
      <c r="G1069" s="302"/>
      <c r="H1069" s="302"/>
    </row>
    <row r="1070" spans="1:8" x14ac:dyDescent="0.3">
      <c r="A1070" s="188"/>
      <c r="B1070" s="167"/>
      <c r="C1070" s="189" t="s">
        <v>445</v>
      </c>
      <c r="D1070" s="167"/>
      <c r="E1070" s="196"/>
      <c r="F1070" s="197"/>
      <c r="G1070" s="302"/>
      <c r="H1070" s="302"/>
    </row>
    <row r="1071" spans="1:8" x14ac:dyDescent="0.3">
      <c r="A1071" s="188"/>
      <c r="B1071" s="167"/>
      <c r="C1071" s="189"/>
      <c r="D1071" s="167"/>
      <c r="E1071" s="196"/>
      <c r="F1071" s="197"/>
      <c r="G1071" s="302"/>
      <c r="H1071" s="302"/>
    </row>
    <row r="1072" spans="1:8" ht="28.8" x14ac:dyDescent="0.3">
      <c r="A1072" s="188"/>
      <c r="B1072" s="167"/>
      <c r="C1072" s="189" t="s">
        <v>446</v>
      </c>
      <c r="D1072" s="167"/>
      <c r="E1072" s="196"/>
      <c r="F1072" s="197"/>
      <c r="G1072" s="302"/>
      <c r="H1072" s="302"/>
    </row>
    <row r="1073" spans="1:8" x14ac:dyDescent="0.3">
      <c r="A1073" s="188"/>
      <c r="B1073" s="167"/>
      <c r="C1073" s="189"/>
      <c r="D1073" s="167"/>
      <c r="E1073" s="196"/>
      <c r="F1073" s="197"/>
      <c r="G1073" s="302"/>
      <c r="H1073" s="302"/>
    </row>
    <row r="1074" spans="1:8" ht="28.8" x14ac:dyDescent="0.3">
      <c r="A1074" s="188"/>
      <c r="B1074" s="167"/>
      <c r="C1074" s="189" t="s">
        <v>447</v>
      </c>
      <c r="D1074" s="167"/>
      <c r="E1074" s="196"/>
      <c r="F1074" s="197"/>
      <c r="G1074" s="302"/>
      <c r="H1074" s="302"/>
    </row>
    <row r="1075" spans="1:8" x14ac:dyDescent="0.3">
      <c r="A1075" s="188"/>
      <c r="B1075" s="167"/>
      <c r="C1075" s="189"/>
      <c r="D1075" s="167"/>
      <c r="E1075" s="196"/>
      <c r="F1075" s="197"/>
      <c r="G1075" s="302"/>
      <c r="H1075" s="302"/>
    </row>
    <row r="1076" spans="1:8" x14ac:dyDescent="0.3">
      <c r="A1076" s="188"/>
      <c r="B1076" s="167"/>
      <c r="C1076" s="210" t="s">
        <v>402</v>
      </c>
      <c r="D1076" s="167"/>
      <c r="E1076" s="196"/>
      <c r="F1076" s="197"/>
      <c r="G1076" s="302"/>
      <c r="H1076" s="302"/>
    </row>
    <row r="1077" spans="1:8" x14ac:dyDescent="0.3">
      <c r="A1077" s="188"/>
      <c r="B1077" s="167"/>
      <c r="C1077" s="189"/>
      <c r="D1077" s="167"/>
      <c r="E1077" s="196"/>
      <c r="F1077" s="197"/>
      <c r="G1077" s="302"/>
      <c r="H1077" s="302"/>
    </row>
    <row r="1078" spans="1:8" ht="28.8" x14ac:dyDescent="0.3">
      <c r="A1078" s="188"/>
      <c r="B1078" s="167"/>
      <c r="C1078" s="189" t="s">
        <v>403</v>
      </c>
      <c r="D1078" s="167"/>
      <c r="E1078" s="196"/>
      <c r="F1078" s="197"/>
      <c r="G1078" s="302"/>
      <c r="H1078" s="302"/>
    </row>
    <row r="1079" spans="1:8" x14ac:dyDescent="0.3">
      <c r="A1079" s="188"/>
      <c r="B1079" s="167"/>
      <c r="C1079" s="189"/>
      <c r="D1079" s="167"/>
      <c r="E1079" s="196"/>
      <c r="F1079" s="197"/>
      <c r="G1079" s="302"/>
      <c r="H1079" s="302"/>
    </row>
    <row r="1080" spans="1:8" x14ac:dyDescent="0.3">
      <c r="A1080" s="188"/>
      <c r="B1080" s="167"/>
      <c r="C1080" s="190" t="s">
        <v>667</v>
      </c>
      <c r="D1080" s="167"/>
      <c r="E1080" s="196"/>
      <c r="F1080" s="197"/>
      <c r="G1080" s="302"/>
      <c r="H1080" s="302"/>
    </row>
    <row r="1081" spans="1:8" x14ac:dyDescent="0.3">
      <c r="A1081" s="188"/>
      <c r="B1081" s="167"/>
      <c r="C1081" s="189"/>
      <c r="D1081" s="167"/>
      <c r="E1081" s="196"/>
      <c r="F1081" s="197"/>
      <c r="G1081" s="302"/>
      <c r="H1081" s="302"/>
    </row>
    <row r="1082" spans="1:8" ht="28.8" x14ac:dyDescent="0.3">
      <c r="A1082" s="188"/>
      <c r="B1082" s="167"/>
      <c r="C1082" s="210" t="s">
        <v>668</v>
      </c>
      <c r="D1082" s="167"/>
      <c r="E1082" s="196"/>
      <c r="F1082" s="197"/>
      <c r="G1082" s="302"/>
      <c r="H1082" s="302"/>
    </row>
    <row r="1083" spans="1:8" x14ac:dyDescent="0.3">
      <c r="A1083" s="188"/>
      <c r="B1083" s="167"/>
      <c r="C1083" s="189"/>
      <c r="D1083" s="167"/>
      <c r="E1083" s="196"/>
      <c r="F1083" s="197"/>
      <c r="G1083" s="302"/>
      <c r="H1083" s="302"/>
    </row>
    <row r="1084" spans="1:8" x14ac:dyDescent="0.3">
      <c r="A1084" s="188" t="s">
        <v>13</v>
      </c>
      <c r="B1084" s="167"/>
      <c r="C1084" s="189" t="s">
        <v>669</v>
      </c>
      <c r="D1084" s="167"/>
      <c r="E1084" s="196" t="s">
        <v>370</v>
      </c>
      <c r="F1084" s="197"/>
      <c r="G1084" s="302"/>
      <c r="H1084" s="302" t="s">
        <v>618</v>
      </c>
    </row>
    <row r="1085" spans="1:8" x14ac:dyDescent="0.3">
      <c r="A1085" s="188"/>
      <c r="B1085" s="167"/>
      <c r="C1085" s="189"/>
      <c r="D1085" s="167"/>
      <c r="E1085" s="196"/>
      <c r="F1085" s="197"/>
      <c r="G1085" s="302"/>
      <c r="H1085" s="302"/>
    </row>
    <row r="1086" spans="1:8" ht="28.8" x14ac:dyDescent="0.3">
      <c r="A1086" s="188"/>
      <c r="B1086" s="167"/>
      <c r="C1086" s="210" t="s">
        <v>670</v>
      </c>
      <c r="D1086" s="167"/>
      <c r="E1086" s="196"/>
      <c r="F1086" s="197"/>
      <c r="G1086" s="302"/>
      <c r="H1086" s="302"/>
    </row>
    <row r="1087" spans="1:8" x14ac:dyDescent="0.3">
      <c r="A1087" s="188"/>
      <c r="B1087" s="167"/>
      <c r="C1087" s="189"/>
      <c r="D1087" s="167"/>
      <c r="E1087" s="196"/>
      <c r="F1087" s="197"/>
      <c r="G1087" s="302"/>
      <c r="H1087" s="302"/>
    </row>
    <row r="1088" spans="1:8" x14ac:dyDescent="0.3">
      <c r="A1088" s="188" t="s">
        <v>36</v>
      </c>
      <c r="B1088" s="167"/>
      <c r="C1088" s="189" t="s">
        <v>671</v>
      </c>
      <c r="D1088" s="167"/>
      <c r="E1088" s="196" t="s">
        <v>370</v>
      </c>
      <c r="F1088" s="197"/>
      <c r="G1088" s="302"/>
      <c r="H1088" s="302" t="s">
        <v>618</v>
      </c>
    </row>
    <row r="1089" spans="1:8" x14ac:dyDescent="0.3">
      <c r="A1089" s="188"/>
      <c r="B1089" s="167"/>
      <c r="C1089" s="189"/>
      <c r="D1089" s="167"/>
      <c r="E1089" s="196"/>
      <c r="F1089" s="197"/>
      <c r="G1089" s="302"/>
      <c r="H1089" s="302"/>
    </row>
    <row r="1090" spans="1:8" x14ac:dyDescent="0.3">
      <c r="A1090" s="188" t="s">
        <v>40</v>
      </c>
      <c r="B1090" s="167"/>
      <c r="C1090" s="189" t="s">
        <v>672</v>
      </c>
      <c r="D1090" s="167"/>
      <c r="E1090" s="196" t="s">
        <v>370</v>
      </c>
      <c r="F1090" s="197"/>
      <c r="G1090" s="302"/>
      <c r="H1090" s="302" t="s">
        <v>618</v>
      </c>
    </row>
    <row r="1091" spans="1:8" x14ac:dyDescent="0.3">
      <c r="A1091" s="188"/>
      <c r="B1091" s="167"/>
      <c r="C1091" s="189"/>
      <c r="D1091" s="167"/>
      <c r="E1091" s="196"/>
      <c r="F1091" s="197"/>
      <c r="G1091" s="302"/>
      <c r="H1091" s="302"/>
    </row>
    <row r="1092" spans="1:8" x14ac:dyDescent="0.3">
      <c r="A1092" s="188"/>
      <c r="B1092" s="167"/>
      <c r="C1092" s="190" t="s">
        <v>448</v>
      </c>
      <c r="D1092" s="167"/>
      <c r="E1092" s="196"/>
      <c r="F1092" s="197"/>
      <c r="G1092" s="302"/>
      <c r="H1092" s="302"/>
    </row>
    <row r="1093" spans="1:8" x14ac:dyDescent="0.3">
      <c r="A1093" s="188"/>
      <c r="B1093" s="167"/>
      <c r="C1093" s="189"/>
      <c r="D1093" s="167"/>
      <c r="E1093" s="196"/>
      <c r="F1093" s="197"/>
      <c r="G1093" s="302"/>
      <c r="H1093" s="302"/>
    </row>
    <row r="1094" spans="1:8" x14ac:dyDescent="0.3">
      <c r="A1094" s="188" t="s">
        <v>42</v>
      </c>
      <c r="B1094" s="167"/>
      <c r="C1094" s="189" t="s">
        <v>449</v>
      </c>
      <c r="D1094" s="167"/>
      <c r="E1094" s="196" t="s">
        <v>370</v>
      </c>
      <c r="F1094" s="197">
        <v>0.2</v>
      </c>
      <c r="G1094" s="302"/>
      <c r="H1094" s="302">
        <f>ROUND($F1094*G1094,2)</f>
        <v>0</v>
      </c>
    </row>
    <row r="1095" spans="1:8" x14ac:dyDescent="0.3">
      <c r="A1095" s="188"/>
      <c r="B1095" s="167"/>
      <c r="C1095" s="189"/>
      <c r="D1095" s="167"/>
      <c r="E1095" s="196"/>
      <c r="F1095" s="197"/>
      <c r="G1095" s="302"/>
      <c r="H1095" s="302"/>
    </row>
    <row r="1096" spans="1:8" x14ac:dyDescent="0.3">
      <c r="A1096" s="188"/>
      <c r="B1096" s="167"/>
      <c r="C1096" s="189"/>
      <c r="D1096" s="167"/>
      <c r="E1096" s="196"/>
      <c r="F1096" s="197"/>
      <c r="G1096" s="302"/>
      <c r="H1096" s="302"/>
    </row>
    <row r="1097" spans="1:8" x14ac:dyDescent="0.3">
      <c r="A1097" s="188"/>
      <c r="B1097" s="167"/>
      <c r="C1097" s="189"/>
      <c r="D1097" s="167"/>
      <c r="E1097" s="196"/>
      <c r="F1097" s="197"/>
      <c r="G1097" s="302"/>
      <c r="H1097" s="302"/>
    </row>
    <row r="1098" spans="1:8" x14ac:dyDescent="0.3">
      <c r="A1098" s="188"/>
      <c r="B1098" s="167"/>
      <c r="C1098" s="189"/>
      <c r="D1098" s="167"/>
      <c r="E1098" s="196"/>
      <c r="F1098" s="197"/>
      <c r="G1098" s="302"/>
      <c r="H1098" s="302"/>
    </row>
    <row r="1099" spans="1:8" x14ac:dyDescent="0.3">
      <c r="A1099" s="188"/>
      <c r="B1099" s="167"/>
      <c r="C1099" s="189"/>
      <c r="D1099" s="167"/>
      <c r="E1099" s="196"/>
      <c r="F1099" s="197"/>
      <c r="G1099" s="302"/>
      <c r="H1099" s="302"/>
    </row>
    <row r="1100" spans="1:8" x14ac:dyDescent="0.3">
      <c r="A1100" s="188"/>
      <c r="B1100" s="167"/>
      <c r="C1100" s="189"/>
      <c r="D1100" s="167"/>
      <c r="E1100" s="196"/>
      <c r="F1100" s="197"/>
      <c r="G1100" s="302"/>
      <c r="H1100" s="302"/>
    </row>
    <row r="1101" spans="1:8" x14ac:dyDescent="0.3">
      <c r="A1101" s="188"/>
      <c r="B1101" s="167"/>
      <c r="C1101" s="189"/>
      <c r="D1101" s="167"/>
      <c r="E1101" s="196"/>
      <c r="F1101" s="197"/>
      <c r="G1101" s="302"/>
      <c r="H1101" s="302"/>
    </row>
    <row r="1102" spans="1:8" x14ac:dyDescent="0.3">
      <c r="A1102" s="188"/>
      <c r="B1102" s="167"/>
      <c r="C1102" s="189"/>
      <c r="D1102" s="167"/>
      <c r="E1102" s="196"/>
      <c r="F1102" s="197"/>
      <c r="G1102" s="302"/>
      <c r="H1102" s="302"/>
    </row>
    <row r="1103" spans="1:8" ht="24.9" customHeight="1" thickBot="1" x14ac:dyDescent="0.35">
      <c r="A1103" s="183"/>
      <c r="B1103" s="8"/>
      <c r="C1103" s="11" t="s">
        <v>928</v>
      </c>
      <c r="D1103" s="12"/>
      <c r="E1103" s="200"/>
      <c r="F1103" s="201"/>
      <c r="G1103" s="304"/>
      <c r="H1103" s="304">
        <f>SUM(H1083:H1098)</f>
        <v>0</v>
      </c>
    </row>
    <row r="1104" spans="1:8" ht="15" thickTop="1" x14ac:dyDescent="0.3">
      <c r="A1104" s="188"/>
      <c r="B1104" s="167"/>
      <c r="C1104" s="189"/>
      <c r="D1104" s="167"/>
      <c r="E1104" s="196"/>
      <c r="F1104" s="197"/>
      <c r="G1104" s="302"/>
      <c r="H1104" s="302"/>
    </row>
    <row r="1105" spans="1:8" x14ac:dyDescent="0.3">
      <c r="A1105" s="188"/>
      <c r="B1105" s="167"/>
      <c r="C1105" s="190" t="s">
        <v>741</v>
      </c>
      <c r="D1105" s="167"/>
      <c r="E1105" s="196"/>
      <c r="F1105" s="197"/>
      <c r="G1105" s="302"/>
      <c r="H1105" s="302"/>
    </row>
    <row r="1106" spans="1:8" x14ac:dyDescent="0.3">
      <c r="A1106" s="188"/>
      <c r="B1106" s="167"/>
      <c r="C1106" s="189"/>
      <c r="D1106" s="167"/>
      <c r="E1106" s="196"/>
      <c r="F1106" s="197"/>
      <c r="G1106" s="302"/>
      <c r="H1106" s="302"/>
    </row>
    <row r="1107" spans="1:8" x14ac:dyDescent="0.3">
      <c r="A1107" s="188"/>
      <c r="B1107" s="167"/>
      <c r="C1107" s="190" t="s">
        <v>674</v>
      </c>
      <c r="D1107" s="167"/>
      <c r="E1107" s="196"/>
      <c r="F1107" s="197"/>
      <c r="G1107" s="302"/>
      <c r="H1107" s="302"/>
    </row>
    <row r="1108" spans="1:8" x14ac:dyDescent="0.3">
      <c r="A1108" s="188"/>
      <c r="B1108" s="167"/>
      <c r="C1108" s="189"/>
      <c r="D1108" s="167"/>
      <c r="E1108" s="196"/>
      <c r="F1108" s="197"/>
      <c r="G1108" s="302"/>
      <c r="H1108" s="302"/>
    </row>
    <row r="1109" spans="1:8" x14ac:dyDescent="0.3">
      <c r="A1109" s="188"/>
      <c r="B1109" s="167"/>
      <c r="C1109" s="190" t="s">
        <v>388</v>
      </c>
      <c r="D1109" s="167"/>
      <c r="E1109" s="196"/>
      <c r="F1109" s="197"/>
      <c r="G1109" s="302"/>
      <c r="H1109" s="302"/>
    </row>
    <row r="1110" spans="1:8" x14ac:dyDescent="0.3">
      <c r="A1110" s="188"/>
      <c r="B1110" s="167"/>
      <c r="C1110" s="189"/>
      <c r="D1110" s="167"/>
      <c r="E1110" s="196"/>
      <c r="F1110" s="197"/>
      <c r="G1110" s="302"/>
      <c r="H1110" s="302"/>
    </row>
    <row r="1111" spans="1:8" ht="28.8" x14ac:dyDescent="0.3">
      <c r="A1111" s="188"/>
      <c r="B1111" s="167"/>
      <c r="C1111" s="189" t="s">
        <v>389</v>
      </c>
      <c r="D1111" s="167"/>
      <c r="E1111" s="196"/>
      <c r="F1111" s="197"/>
      <c r="G1111" s="302"/>
      <c r="H1111" s="302"/>
    </row>
    <row r="1112" spans="1:8" x14ac:dyDescent="0.3">
      <c r="A1112" s="188"/>
      <c r="B1112" s="167"/>
      <c r="C1112" s="189"/>
      <c r="D1112" s="167"/>
      <c r="E1112" s="196"/>
      <c r="F1112" s="197"/>
      <c r="G1112" s="302"/>
      <c r="H1112" s="302"/>
    </row>
    <row r="1113" spans="1:8" x14ac:dyDescent="0.3">
      <c r="A1113" s="188"/>
      <c r="B1113" s="167"/>
      <c r="C1113" s="190" t="s">
        <v>288</v>
      </c>
      <c r="D1113" s="167"/>
      <c r="E1113" s="196"/>
      <c r="F1113" s="197"/>
      <c r="G1113" s="302"/>
      <c r="H1113" s="302"/>
    </row>
    <row r="1114" spans="1:8" x14ac:dyDescent="0.3">
      <c r="A1114" s="188"/>
      <c r="B1114" s="167"/>
      <c r="C1114" s="189"/>
      <c r="D1114" s="167"/>
      <c r="E1114" s="196"/>
      <c r="F1114" s="197"/>
      <c r="G1114" s="302"/>
      <c r="H1114" s="302"/>
    </row>
    <row r="1115" spans="1:8" x14ac:dyDescent="0.3">
      <c r="A1115" s="188"/>
      <c r="B1115" s="167"/>
      <c r="C1115" s="208" t="s">
        <v>444</v>
      </c>
      <c r="D1115" s="167"/>
      <c r="E1115" s="196"/>
      <c r="F1115" s="197"/>
      <c r="G1115" s="302"/>
      <c r="H1115" s="302"/>
    </row>
    <row r="1116" spans="1:8" x14ac:dyDescent="0.3">
      <c r="A1116" s="188"/>
      <c r="B1116" s="167"/>
      <c r="C1116" s="189"/>
      <c r="D1116" s="167"/>
      <c r="E1116" s="196"/>
      <c r="F1116" s="197"/>
      <c r="G1116" s="302"/>
      <c r="H1116" s="302"/>
    </row>
    <row r="1117" spans="1:8" x14ac:dyDescent="0.3">
      <c r="A1117" s="188"/>
      <c r="B1117" s="167"/>
      <c r="C1117" s="189" t="s">
        <v>445</v>
      </c>
      <c r="D1117" s="167"/>
      <c r="E1117" s="196"/>
      <c r="F1117" s="197"/>
      <c r="G1117" s="302"/>
      <c r="H1117" s="302"/>
    </row>
    <row r="1118" spans="1:8" ht="28.8" x14ac:dyDescent="0.3">
      <c r="A1118" s="188"/>
      <c r="B1118" s="167"/>
      <c r="C1118" s="189" t="s">
        <v>447</v>
      </c>
      <c r="D1118" s="167"/>
      <c r="E1118" s="196"/>
      <c r="F1118" s="197"/>
      <c r="G1118" s="302"/>
      <c r="H1118" s="302"/>
    </row>
    <row r="1119" spans="1:8" ht="28.8" x14ac:dyDescent="0.3">
      <c r="A1119" s="188"/>
      <c r="B1119" s="167"/>
      <c r="C1119" s="189" t="s">
        <v>675</v>
      </c>
      <c r="D1119" s="167"/>
      <c r="E1119" s="196"/>
      <c r="F1119" s="197"/>
      <c r="G1119" s="302"/>
      <c r="H1119" s="302"/>
    </row>
    <row r="1120" spans="1:8" x14ac:dyDescent="0.3">
      <c r="A1120" s="188"/>
      <c r="B1120" s="167"/>
      <c r="C1120" s="210" t="s">
        <v>402</v>
      </c>
      <c r="D1120" s="167"/>
      <c r="E1120" s="196"/>
      <c r="F1120" s="197"/>
      <c r="G1120" s="302"/>
      <c r="H1120" s="302"/>
    </row>
    <row r="1121" spans="1:8" x14ac:dyDescent="0.3">
      <c r="A1121" s="188"/>
      <c r="B1121" s="167"/>
      <c r="C1121" s="189"/>
      <c r="D1121" s="167"/>
      <c r="E1121" s="196"/>
      <c r="F1121" s="197"/>
      <c r="G1121" s="302"/>
      <c r="H1121" s="302"/>
    </row>
    <row r="1122" spans="1:8" ht="28.8" x14ac:dyDescent="0.3">
      <c r="A1122" s="188"/>
      <c r="B1122" s="167"/>
      <c r="C1122" s="189" t="s">
        <v>403</v>
      </c>
      <c r="D1122" s="167"/>
      <c r="E1122" s="196"/>
      <c r="F1122" s="197"/>
      <c r="G1122" s="302"/>
      <c r="H1122" s="302"/>
    </row>
    <row r="1123" spans="1:8" x14ac:dyDescent="0.3">
      <c r="A1123" s="188"/>
      <c r="B1123" s="167"/>
      <c r="C1123" s="189"/>
      <c r="D1123" s="167"/>
      <c r="E1123" s="196"/>
      <c r="F1123" s="197"/>
      <c r="G1123" s="302"/>
      <c r="H1123" s="302"/>
    </row>
    <row r="1124" spans="1:8" ht="28.8" x14ac:dyDescent="0.3">
      <c r="A1124" s="188"/>
      <c r="B1124" s="167"/>
      <c r="C1124" s="189" t="s">
        <v>676</v>
      </c>
      <c r="D1124" s="167"/>
      <c r="E1124" s="196"/>
      <c r="F1124" s="197"/>
      <c r="G1124" s="302"/>
      <c r="H1124" s="302"/>
    </row>
    <row r="1125" spans="1:8" x14ac:dyDescent="0.3">
      <c r="A1125" s="188"/>
      <c r="B1125" s="167"/>
      <c r="C1125" s="189"/>
      <c r="D1125" s="167"/>
      <c r="E1125" s="196"/>
      <c r="F1125" s="197"/>
      <c r="G1125" s="302"/>
      <c r="H1125" s="302"/>
    </row>
    <row r="1126" spans="1:8" x14ac:dyDescent="0.3">
      <c r="A1126" s="188"/>
      <c r="B1126" s="167"/>
      <c r="C1126" s="190" t="s">
        <v>677</v>
      </c>
      <c r="D1126" s="167"/>
      <c r="E1126" s="196"/>
      <c r="F1126" s="197"/>
      <c r="G1126" s="302"/>
      <c r="H1126" s="302"/>
    </row>
    <row r="1127" spans="1:8" x14ac:dyDescent="0.3">
      <c r="A1127" s="188"/>
      <c r="B1127" s="167"/>
      <c r="C1127" s="189"/>
      <c r="D1127" s="167"/>
      <c r="E1127" s="196"/>
      <c r="F1127" s="197"/>
      <c r="G1127" s="302"/>
      <c r="H1127" s="302"/>
    </row>
    <row r="1128" spans="1:8" x14ac:dyDescent="0.3">
      <c r="A1128" s="188"/>
      <c r="B1128" s="167"/>
      <c r="C1128" s="210" t="s">
        <v>678</v>
      </c>
      <c r="D1128" s="167"/>
      <c r="E1128" s="196"/>
      <c r="F1128" s="197"/>
      <c r="G1128" s="302"/>
      <c r="H1128" s="302"/>
    </row>
    <row r="1129" spans="1:8" x14ac:dyDescent="0.3">
      <c r="A1129" s="188"/>
      <c r="B1129" s="167"/>
      <c r="C1129" s="189"/>
      <c r="D1129" s="167"/>
      <c r="E1129" s="196"/>
      <c r="F1129" s="197"/>
      <c r="G1129" s="302"/>
      <c r="H1129" s="302"/>
    </row>
    <row r="1130" spans="1:8" x14ac:dyDescent="0.3">
      <c r="A1130" s="188" t="s">
        <v>13</v>
      </c>
      <c r="B1130" s="167"/>
      <c r="C1130" s="189" t="s">
        <v>679</v>
      </c>
      <c r="D1130" s="167"/>
      <c r="E1130" s="196" t="s">
        <v>310</v>
      </c>
      <c r="F1130" s="197"/>
      <c r="G1130" s="302"/>
      <c r="H1130" s="302" t="s">
        <v>618</v>
      </c>
    </row>
    <row r="1131" spans="1:8" x14ac:dyDescent="0.3">
      <c r="A1131" s="188"/>
      <c r="B1131" s="167"/>
      <c r="C1131" s="189"/>
      <c r="D1131" s="167"/>
      <c r="E1131" s="196"/>
      <c r="F1131" s="197"/>
      <c r="G1131" s="302"/>
      <c r="H1131" s="302"/>
    </row>
    <row r="1132" spans="1:8" x14ac:dyDescent="0.3">
      <c r="A1132" s="188" t="s">
        <v>36</v>
      </c>
      <c r="B1132" s="167"/>
      <c r="C1132" s="189" t="s">
        <v>680</v>
      </c>
      <c r="D1132" s="167"/>
      <c r="E1132" s="196" t="s">
        <v>312</v>
      </c>
      <c r="F1132" s="197">
        <v>25</v>
      </c>
      <c r="G1132" s="302"/>
      <c r="H1132" s="302">
        <f>ROUND($F1132*G1132,2)</f>
        <v>0</v>
      </c>
    </row>
    <row r="1133" spans="1:8" x14ac:dyDescent="0.3">
      <c r="A1133" s="188"/>
      <c r="B1133" s="167"/>
      <c r="C1133" s="189"/>
      <c r="D1133" s="167"/>
      <c r="E1133" s="196"/>
      <c r="F1133" s="197"/>
      <c r="G1133" s="302"/>
      <c r="H1133" s="302"/>
    </row>
    <row r="1134" spans="1:8" x14ac:dyDescent="0.3">
      <c r="A1134" s="188" t="s">
        <v>40</v>
      </c>
      <c r="B1134" s="167"/>
      <c r="C1134" s="189" t="s">
        <v>681</v>
      </c>
      <c r="D1134" s="167"/>
      <c r="E1134" s="196" t="s">
        <v>312</v>
      </c>
      <c r="F1134" s="197">
        <v>25</v>
      </c>
      <c r="G1134" s="302"/>
      <c r="H1134" s="302">
        <f>ROUND($F1134*G1134,2)</f>
        <v>0</v>
      </c>
    </row>
    <row r="1135" spans="1:8" x14ac:dyDescent="0.3">
      <c r="A1135" s="188"/>
      <c r="B1135" s="167"/>
      <c r="C1135" s="189"/>
      <c r="D1135" s="167"/>
      <c r="E1135" s="196"/>
      <c r="F1135" s="197"/>
      <c r="G1135" s="302"/>
      <c r="H1135" s="302"/>
    </row>
    <row r="1136" spans="1:8" ht="43.2" x14ac:dyDescent="0.3">
      <c r="A1136" s="188" t="s">
        <v>13</v>
      </c>
      <c r="B1136" s="167"/>
      <c r="C1136" s="189" t="s">
        <v>682</v>
      </c>
      <c r="D1136" s="167"/>
      <c r="E1136" s="196" t="s">
        <v>312</v>
      </c>
      <c r="F1136" s="197">
        <v>15</v>
      </c>
      <c r="G1136" s="302"/>
      <c r="H1136" s="302">
        <f>ROUND($F1136*G1136,2)</f>
        <v>0</v>
      </c>
    </row>
    <row r="1137" spans="1:8" x14ac:dyDescent="0.3">
      <c r="A1137" s="188"/>
      <c r="B1137" s="167"/>
      <c r="C1137" s="189"/>
      <c r="D1137" s="167"/>
      <c r="E1137" s="196"/>
      <c r="F1137" s="197"/>
      <c r="G1137" s="302"/>
      <c r="H1137" s="302"/>
    </row>
    <row r="1138" spans="1:8" x14ac:dyDescent="0.3">
      <c r="A1138" s="188"/>
      <c r="B1138" s="167"/>
      <c r="C1138" s="190" t="s">
        <v>683</v>
      </c>
      <c r="D1138" s="167"/>
      <c r="E1138" s="196"/>
      <c r="F1138" s="197"/>
      <c r="G1138" s="302"/>
      <c r="H1138" s="302"/>
    </row>
    <row r="1139" spans="1:8" x14ac:dyDescent="0.3">
      <c r="A1139" s="188"/>
      <c r="B1139" s="167"/>
      <c r="C1139" s="189"/>
      <c r="D1139" s="167"/>
      <c r="E1139" s="196"/>
      <c r="F1139" s="197"/>
      <c r="G1139" s="302"/>
      <c r="H1139" s="302"/>
    </row>
    <row r="1140" spans="1:8" ht="28.8" x14ac:dyDescent="0.3">
      <c r="A1140" s="188" t="s">
        <v>36</v>
      </c>
      <c r="B1140" s="167"/>
      <c r="C1140" s="189" t="s">
        <v>684</v>
      </c>
      <c r="D1140" s="167"/>
      <c r="E1140" s="196" t="s">
        <v>316</v>
      </c>
      <c r="F1140" s="197">
        <v>2411</v>
      </c>
      <c r="G1140" s="302"/>
      <c r="H1140" s="302">
        <f>ROUND($F1140*G1140,2)</f>
        <v>0</v>
      </c>
    </row>
    <row r="1141" spans="1:8" x14ac:dyDescent="0.3">
      <c r="A1141" s="188"/>
      <c r="B1141" s="167"/>
      <c r="C1141" s="189"/>
      <c r="D1141" s="167"/>
      <c r="E1141" s="196"/>
      <c r="F1141" s="197"/>
      <c r="G1141" s="302"/>
      <c r="H1141" s="302"/>
    </row>
    <row r="1142" spans="1:8" x14ac:dyDescent="0.3">
      <c r="A1142" s="188"/>
      <c r="B1142" s="167"/>
      <c r="C1142" s="190" t="s">
        <v>343</v>
      </c>
      <c r="D1142" s="167"/>
      <c r="E1142" s="196"/>
      <c r="F1142" s="197"/>
      <c r="G1142" s="302"/>
      <c r="H1142" s="302"/>
    </row>
    <row r="1143" spans="1:8" x14ac:dyDescent="0.3">
      <c r="A1143" s="188"/>
      <c r="B1143" s="167"/>
      <c r="C1143" s="189"/>
      <c r="D1143" s="167"/>
      <c r="E1143" s="196"/>
      <c r="F1143" s="197"/>
      <c r="G1143" s="302"/>
      <c r="H1143" s="302"/>
    </row>
    <row r="1144" spans="1:8" x14ac:dyDescent="0.3">
      <c r="A1144" s="188"/>
      <c r="B1144" s="167"/>
      <c r="C1144" s="210" t="s">
        <v>345</v>
      </c>
      <c r="D1144" s="167"/>
      <c r="E1144" s="196"/>
      <c r="F1144" s="197"/>
      <c r="G1144" s="302"/>
      <c r="H1144" s="302"/>
    </row>
    <row r="1145" spans="1:8" x14ac:dyDescent="0.3">
      <c r="A1145" s="188"/>
      <c r="B1145" s="167"/>
      <c r="C1145" s="189"/>
      <c r="D1145" s="167"/>
      <c r="E1145" s="196"/>
      <c r="F1145" s="197"/>
      <c r="G1145" s="302"/>
      <c r="H1145" s="302"/>
    </row>
    <row r="1146" spans="1:8" x14ac:dyDescent="0.3">
      <c r="A1146" s="188" t="s">
        <v>40</v>
      </c>
      <c r="B1146" s="167"/>
      <c r="C1146" s="189" t="s">
        <v>685</v>
      </c>
      <c r="D1146" s="167"/>
      <c r="E1146" s="196" t="s">
        <v>312</v>
      </c>
      <c r="F1146" s="197">
        <v>11</v>
      </c>
      <c r="G1146" s="302"/>
      <c r="H1146" s="302">
        <f>ROUND($F1146*G1146,2)</f>
        <v>0</v>
      </c>
    </row>
    <row r="1147" spans="1:8" x14ac:dyDescent="0.3">
      <c r="A1147" s="188"/>
      <c r="B1147" s="167"/>
      <c r="C1147" s="189"/>
      <c r="D1147" s="167"/>
      <c r="E1147" s="196"/>
      <c r="F1147" s="197"/>
      <c r="G1147" s="302"/>
      <c r="H1147" s="302"/>
    </row>
    <row r="1148" spans="1:8" x14ac:dyDescent="0.3">
      <c r="A1148" s="188"/>
      <c r="B1148" s="167"/>
      <c r="C1148" s="210" t="s">
        <v>686</v>
      </c>
      <c r="D1148" s="167"/>
      <c r="E1148" s="196"/>
      <c r="F1148" s="197"/>
      <c r="G1148" s="302"/>
      <c r="H1148" s="302"/>
    </row>
    <row r="1149" spans="1:8" x14ac:dyDescent="0.3">
      <c r="A1149" s="188"/>
      <c r="B1149" s="167"/>
      <c r="C1149" s="189"/>
      <c r="D1149" s="167"/>
      <c r="E1149" s="196"/>
      <c r="F1149" s="197"/>
      <c r="G1149" s="302"/>
      <c r="H1149" s="302"/>
    </row>
    <row r="1150" spans="1:8" x14ac:dyDescent="0.3">
      <c r="A1150" s="188" t="s">
        <v>42</v>
      </c>
      <c r="B1150" s="167"/>
      <c r="C1150" s="189" t="s">
        <v>685</v>
      </c>
      <c r="D1150" s="167"/>
      <c r="E1150" s="196" t="s">
        <v>312</v>
      </c>
      <c r="F1150" s="197">
        <v>11</v>
      </c>
      <c r="G1150" s="302"/>
      <c r="H1150" s="302">
        <f>ROUND($F1150*G1150,2)</f>
        <v>0</v>
      </c>
    </row>
    <row r="1151" spans="1:8" x14ac:dyDescent="0.3">
      <c r="A1151" s="188"/>
      <c r="B1151" s="167"/>
      <c r="C1151" s="189"/>
      <c r="D1151" s="167"/>
      <c r="E1151" s="196"/>
      <c r="F1151" s="197"/>
      <c r="G1151" s="302"/>
      <c r="H1151" s="302"/>
    </row>
    <row r="1152" spans="1:8" x14ac:dyDescent="0.3">
      <c r="A1152" s="188"/>
      <c r="B1152" s="167"/>
      <c r="C1152" s="190" t="s">
        <v>687</v>
      </c>
      <c r="D1152" s="167"/>
      <c r="E1152" s="196"/>
      <c r="F1152" s="197"/>
      <c r="G1152" s="302"/>
      <c r="H1152" s="302"/>
    </row>
    <row r="1153" spans="1:8" x14ac:dyDescent="0.3">
      <c r="A1153" s="188"/>
      <c r="B1153" s="167"/>
      <c r="C1153" s="189"/>
      <c r="D1153" s="167"/>
      <c r="E1153" s="196"/>
      <c r="F1153" s="197"/>
      <c r="G1153" s="302"/>
      <c r="H1153" s="302"/>
    </row>
    <row r="1154" spans="1:8" ht="28.8" x14ac:dyDescent="0.3">
      <c r="A1154" s="188"/>
      <c r="B1154" s="167"/>
      <c r="C1154" s="189" t="s">
        <v>688</v>
      </c>
      <c r="D1154" s="167"/>
      <c r="E1154" s="196"/>
      <c r="F1154" s="197"/>
      <c r="G1154" s="302"/>
      <c r="H1154" s="302"/>
    </row>
    <row r="1155" spans="1:8" x14ac:dyDescent="0.3">
      <c r="A1155" s="188"/>
      <c r="B1155" s="167"/>
      <c r="C1155" s="189"/>
      <c r="D1155" s="167"/>
      <c r="E1155" s="196"/>
      <c r="F1155" s="197"/>
      <c r="G1155" s="302"/>
      <c r="H1155" s="302"/>
    </row>
    <row r="1156" spans="1:8" ht="28.8" x14ac:dyDescent="0.3">
      <c r="A1156" s="188"/>
      <c r="B1156" s="167"/>
      <c r="C1156" s="189" t="s">
        <v>689</v>
      </c>
      <c r="D1156" s="167"/>
      <c r="E1156" s="196"/>
      <c r="F1156" s="197"/>
      <c r="G1156" s="302"/>
      <c r="H1156" s="302"/>
    </row>
    <row r="1157" spans="1:8" x14ac:dyDescent="0.3">
      <c r="A1157" s="188"/>
      <c r="B1157" s="167"/>
      <c r="C1157" s="189"/>
      <c r="D1157" s="167"/>
      <c r="E1157" s="196"/>
      <c r="F1157" s="197"/>
      <c r="G1157" s="302"/>
      <c r="H1157" s="302"/>
    </row>
    <row r="1158" spans="1:8" x14ac:dyDescent="0.3">
      <c r="A1158" s="188"/>
      <c r="B1158" s="167"/>
      <c r="C1158" s="210" t="s">
        <v>690</v>
      </c>
      <c r="D1158" s="167"/>
      <c r="E1158" s="196"/>
      <c r="F1158" s="197"/>
      <c r="G1158" s="302"/>
      <c r="H1158" s="302"/>
    </row>
    <row r="1159" spans="1:8" x14ac:dyDescent="0.3">
      <c r="A1159" s="188"/>
      <c r="B1159" s="167"/>
      <c r="C1159" s="189"/>
      <c r="D1159" s="167"/>
      <c r="E1159" s="196"/>
      <c r="F1159" s="197"/>
      <c r="G1159" s="302"/>
      <c r="H1159" s="302"/>
    </row>
    <row r="1160" spans="1:8" x14ac:dyDescent="0.3">
      <c r="A1160" s="188" t="s">
        <v>44</v>
      </c>
      <c r="B1160" s="167"/>
      <c r="C1160" s="189" t="s">
        <v>691</v>
      </c>
      <c r="D1160" s="167"/>
      <c r="E1160" s="196" t="s">
        <v>312</v>
      </c>
      <c r="F1160" s="197">
        <v>6</v>
      </c>
      <c r="G1160" s="302"/>
      <c r="H1160" s="302">
        <f>ROUND($F1160*G1160,2)</f>
        <v>0</v>
      </c>
    </row>
    <row r="1161" spans="1:8" x14ac:dyDescent="0.3">
      <c r="A1161" s="188"/>
      <c r="B1161" s="167"/>
      <c r="C1161" s="189"/>
      <c r="D1161" s="167"/>
      <c r="E1161" s="196"/>
      <c r="F1161" s="197"/>
      <c r="G1161" s="302"/>
      <c r="H1161" s="302"/>
    </row>
    <row r="1162" spans="1:8" x14ac:dyDescent="0.3">
      <c r="A1162" s="188" t="s">
        <v>46</v>
      </c>
      <c r="B1162" s="167"/>
      <c r="C1162" s="189" t="s">
        <v>692</v>
      </c>
      <c r="D1162" s="167"/>
      <c r="E1162" s="196" t="s">
        <v>312</v>
      </c>
      <c r="F1162" s="197">
        <v>2</v>
      </c>
      <c r="G1162" s="302"/>
      <c r="H1162" s="302">
        <f>ROUND($F1162*G1162,2)</f>
        <v>0</v>
      </c>
    </row>
    <row r="1163" spans="1:8" x14ac:dyDescent="0.3">
      <c r="A1163" s="188"/>
      <c r="B1163" s="167"/>
      <c r="C1163" s="189"/>
      <c r="D1163" s="167"/>
      <c r="E1163" s="196"/>
      <c r="F1163" s="197"/>
      <c r="G1163" s="302"/>
      <c r="H1163" s="302"/>
    </row>
    <row r="1164" spans="1:8" x14ac:dyDescent="0.3">
      <c r="A1164" s="188" t="s">
        <v>48</v>
      </c>
      <c r="B1164" s="167"/>
      <c r="C1164" s="189" t="s">
        <v>693</v>
      </c>
      <c r="D1164" s="167"/>
      <c r="E1164" s="196" t="s">
        <v>312</v>
      </c>
      <c r="F1164" s="197">
        <v>11</v>
      </c>
      <c r="G1164" s="302"/>
      <c r="H1164" s="302">
        <f>ROUND($F1164*G1164,2)</f>
        <v>0</v>
      </c>
    </row>
    <row r="1165" spans="1:8" x14ac:dyDescent="0.3">
      <c r="A1165" s="188"/>
      <c r="B1165" s="167"/>
      <c r="C1165" s="189"/>
      <c r="D1165" s="167"/>
      <c r="E1165" s="196"/>
      <c r="F1165" s="197"/>
      <c r="G1165" s="302"/>
      <c r="H1165" s="302"/>
    </row>
    <row r="1166" spans="1:8" x14ac:dyDescent="0.3">
      <c r="A1166" s="188" t="s">
        <v>172</v>
      </c>
      <c r="B1166" s="167"/>
      <c r="C1166" s="189" t="s">
        <v>694</v>
      </c>
      <c r="D1166" s="167"/>
      <c r="E1166" s="196" t="s">
        <v>312</v>
      </c>
      <c r="F1166" s="197">
        <v>2</v>
      </c>
      <c r="G1166" s="302"/>
      <c r="H1166" s="302">
        <f>ROUND($F1166*G1166,2)</f>
        <v>0</v>
      </c>
    </row>
    <row r="1167" spans="1:8" x14ac:dyDescent="0.3">
      <c r="A1167" s="188"/>
      <c r="B1167" s="167"/>
      <c r="C1167" s="189"/>
      <c r="D1167" s="167"/>
      <c r="E1167" s="196"/>
      <c r="F1167" s="197"/>
      <c r="G1167" s="302"/>
      <c r="H1167" s="302"/>
    </row>
    <row r="1168" spans="1:8" x14ac:dyDescent="0.3">
      <c r="A1168" s="188" t="s">
        <v>174</v>
      </c>
      <c r="B1168" s="167"/>
      <c r="C1168" s="189" t="s">
        <v>695</v>
      </c>
      <c r="D1168" s="167"/>
      <c r="E1168" s="196" t="s">
        <v>312</v>
      </c>
      <c r="F1168" s="197">
        <v>3</v>
      </c>
      <c r="G1168" s="302"/>
      <c r="H1168" s="302">
        <f>ROUND($F1168*G1168,2)</f>
        <v>0</v>
      </c>
    </row>
    <row r="1169" spans="1:8" x14ac:dyDescent="0.3">
      <c r="A1169" s="188"/>
      <c r="B1169" s="167"/>
      <c r="C1169" s="189"/>
      <c r="D1169" s="167"/>
      <c r="E1169" s="196"/>
      <c r="F1169" s="197"/>
      <c r="G1169" s="302"/>
      <c r="H1169" s="302"/>
    </row>
    <row r="1170" spans="1:8" ht="24.9" customHeight="1" thickBot="1" x14ac:dyDescent="0.35">
      <c r="A1170" s="183"/>
      <c r="B1170" s="8"/>
      <c r="C1170" s="11" t="s">
        <v>926</v>
      </c>
      <c r="D1170" s="8"/>
      <c r="E1170" s="198"/>
      <c r="F1170" s="199"/>
      <c r="G1170" s="306"/>
      <c r="H1170" s="304">
        <f>SUM(H1129:H1168)</f>
        <v>0</v>
      </c>
    </row>
    <row r="1171" spans="1:8" ht="15" thickTop="1" x14ac:dyDescent="0.3">
      <c r="A1171" s="188"/>
      <c r="B1171" s="167"/>
      <c r="C1171" s="191" t="s">
        <v>927</v>
      </c>
      <c r="D1171" s="167"/>
      <c r="E1171" s="196"/>
      <c r="F1171" s="197"/>
      <c r="G1171" s="302"/>
      <c r="H1171" s="308">
        <f>H1170</f>
        <v>0</v>
      </c>
    </row>
    <row r="1172" spans="1:8" x14ac:dyDescent="0.3">
      <c r="A1172" s="188"/>
      <c r="B1172" s="167"/>
      <c r="C1172" s="189"/>
      <c r="D1172" s="167"/>
      <c r="E1172" s="196"/>
      <c r="F1172" s="197"/>
      <c r="G1172" s="302"/>
      <c r="H1172" s="302"/>
    </row>
    <row r="1173" spans="1:8" ht="28.8" x14ac:dyDescent="0.3">
      <c r="A1173" s="188"/>
      <c r="B1173" s="167"/>
      <c r="C1173" s="210" t="s">
        <v>696</v>
      </c>
      <c r="D1173" s="167"/>
      <c r="E1173" s="196"/>
      <c r="F1173" s="197"/>
      <c r="G1173" s="302"/>
      <c r="H1173" s="302"/>
    </row>
    <row r="1174" spans="1:8" x14ac:dyDescent="0.3">
      <c r="A1174" s="188"/>
      <c r="B1174" s="167"/>
      <c r="C1174" s="189"/>
      <c r="D1174" s="167"/>
      <c r="E1174" s="196"/>
      <c r="F1174" s="197"/>
      <c r="G1174" s="302"/>
      <c r="H1174" s="302"/>
    </row>
    <row r="1175" spans="1:8" ht="18" customHeight="1" x14ac:dyDescent="0.3">
      <c r="A1175" s="188" t="s">
        <v>13</v>
      </c>
      <c r="B1175" s="167"/>
      <c r="C1175" s="189" t="s">
        <v>697</v>
      </c>
      <c r="D1175" s="167"/>
      <c r="E1175" s="196" t="s">
        <v>312</v>
      </c>
      <c r="F1175" s="197">
        <v>6</v>
      </c>
      <c r="G1175" s="302"/>
      <c r="H1175" s="302">
        <f>ROUND($F1175*G1175,2)</f>
        <v>0</v>
      </c>
    </row>
    <row r="1176" spans="1:8" x14ac:dyDescent="0.3">
      <c r="A1176" s="188"/>
      <c r="B1176" s="167"/>
      <c r="C1176" s="189"/>
      <c r="D1176" s="167"/>
      <c r="E1176" s="196"/>
      <c r="F1176" s="197"/>
      <c r="G1176" s="302"/>
      <c r="H1176" s="302"/>
    </row>
    <row r="1177" spans="1:8" ht="28.8" x14ac:dyDescent="0.3">
      <c r="A1177" s="188"/>
      <c r="B1177" s="167"/>
      <c r="C1177" s="210" t="s">
        <v>696</v>
      </c>
      <c r="D1177" s="167"/>
      <c r="E1177" s="196"/>
      <c r="F1177" s="197"/>
      <c r="G1177" s="302"/>
      <c r="H1177" s="302"/>
    </row>
    <row r="1178" spans="1:8" x14ac:dyDescent="0.3">
      <c r="A1178" s="188"/>
      <c r="B1178" s="167"/>
      <c r="C1178" s="189"/>
      <c r="D1178" s="167"/>
      <c r="E1178" s="196"/>
      <c r="F1178" s="197"/>
      <c r="G1178" s="302"/>
      <c r="H1178" s="302"/>
    </row>
    <row r="1179" spans="1:8" x14ac:dyDescent="0.3">
      <c r="A1179" s="188" t="s">
        <v>36</v>
      </c>
      <c r="B1179" s="167"/>
      <c r="C1179" s="189" t="s">
        <v>698</v>
      </c>
      <c r="D1179" s="167"/>
      <c r="E1179" s="196" t="s">
        <v>312</v>
      </c>
      <c r="F1179" s="197">
        <v>15</v>
      </c>
      <c r="G1179" s="302"/>
      <c r="H1179" s="302">
        <f>ROUND($F1179*G1179,2)</f>
        <v>0</v>
      </c>
    </row>
    <row r="1180" spans="1:8" x14ac:dyDescent="0.3">
      <c r="A1180" s="188"/>
      <c r="B1180" s="167"/>
      <c r="C1180" s="189"/>
      <c r="D1180" s="167"/>
      <c r="E1180" s="196"/>
      <c r="F1180" s="197"/>
      <c r="G1180" s="302"/>
      <c r="H1180" s="302"/>
    </row>
    <row r="1181" spans="1:8" x14ac:dyDescent="0.3">
      <c r="A1181" s="188" t="s">
        <v>40</v>
      </c>
      <c r="B1181" s="167"/>
      <c r="C1181" s="189" t="s">
        <v>699</v>
      </c>
      <c r="D1181" s="167"/>
      <c r="E1181" s="196" t="s">
        <v>312</v>
      </c>
      <c r="F1181" s="197">
        <v>2</v>
      </c>
      <c r="G1181" s="302"/>
      <c r="H1181" s="302">
        <f>ROUND($F1181*G1181,2)</f>
        <v>0</v>
      </c>
    </row>
    <row r="1182" spans="1:8" x14ac:dyDescent="0.3">
      <c r="A1182" s="188"/>
      <c r="B1182" s="167"/>
      <c r="C1182" s="189"/>
      <c r="D1182" s="167"/>
      <c r="E1182" s="196"/>
      <c r="F1182" s="197"/>
      <c r="G1182" s="302"/>
      <c r="H1182" s="302"/>
    </row>
    <row r="1183" spans="1:8" ht="28.8" x14ac:dyDescent="0.3">
      <c r="A1183" s="188"/>
      <c r="B1183" s="167"/>
      <c r="C1183" s="210" t="s">
        <v>700</v>
      </c>
      <c r="D1183" s="167"/>
      <c r="E1183" s="196"/>
      <c r="F1183" s="197"/>
      <c r="G1183" s="302"/>
      <c r="H1183" s="302"/>
    </row>
    <row r="1184" spans="1:8" x14ac:dyDescent="0.3">
      <c r="A1184" s="188"/>
      <c r="B1184" s="167"/>
      <c r="C1184" s="189"/>
      <c r="D1184" s="167"/>
      <c r="E1184" s="196"/>
      <c r="F1184" s="197"/>
      <c r="G1184" s="302"/>
      <c r="H1184" s="302"/>
    </row>
    <row r="1185" spans="1:8" ht="28.8" x14ac:dyDescent="0.3">
      <c r="A1185" s="188" t="s">
        <v>42</v>
      </c>
      <c r="B1185" s="167"/>
      <c r="C1185" s="189" t="s">
        <v>701</v>
      </c>
      <c r="D1185" s="167"/>
      <c r="E1185" s="196" t="s">
        <v>312</v>
      </c>
      <c r="F1185" s="197">
        <v>15</v>
      </c>
      <c r="G1185" s="302"/>
      <c r="H1185" s="302">
        <f>ROUND($F1185*G1185,2)</f>
        <v>0</v>
      </c>
    </row>
    <row r="1186" spans="1:8" x14ac:dyDescent="0.3">
      <c r="A1186" s="188"/>
      <c r="B1186" s="167"/>
      <c r="C1186" s="189"/>
      <c r="D1186" s="167"/>
      <c r="E1186" s="196"/>
      <c r="F1186" s="197"/>
      <c r="G1186" s="302"/>
      <c r="H1186" s="302"/>
    </row>
    <row r="1187" spans="1:8" x14ac:dyDescent="0.3">
      <c r="A1187" s="188"/>
      <c r="B1187" s="167"/>
      <c r="C1187" s="190" t="s">
        <v>702</v>
      </c>
      <c r="D1187" s="167"/>
      <c r="E1187" s="196"/>
      <c r="F1187" s="197"/>
      <c r="G1187" s="302"/>
      <c r="H1187" s="302"/>
    </row>
    <row r="1188" spans="1:8" x14ac:dyDescent="0.3">
      <c r="A1188" s="188"/>
      <c r="B1188" s="167"/>
      <c r="C1188" s="189"/>
      <c r="D1188" s="167"/>
      <c r="E1188" s="196"/>
      <c r="F1188" s="197"/>
      <c r="G1188" s="302"/>
      <c r="H1188" s="302"/>
    </row>
    <row r="1189" spans="1:8" ht="115.2" x14ac:dyDescent="0.3">
      <c r="A1189" s="188" t="s">
        <v>44</v>
      </c>
      <c r="B1189" s="167"/>
      <c r="C1189" s="189" t="s">
        <v>703</v>
      </c>
      <c r="D1189" s="167"/>
      <c r="E1189" s="196" t="s">
        <v>310</v>
      </c>
      <c r="F1189" s="197">
        <v>49</v>
      </c>
      <c r="G1189" s="302"/>
      <c r="H1189" s="302">
        <f>ROUND($F1189*G1189,2)</f>
        <v>0</v>
      </c>
    </row>
    <row r="1190" spans="1:8" x14ac:dyDescent="0.3">
      <c r="A1190" s="188"/>
      <c r="B1190" s="167"/>
      <c r="C1190" s="189"/>
      <c r="D1190" s="167"/>
      <c r="E1190" s="196"/>
      <c r="F1190" s="197"/>
      <c r="G1190" s="302"/>
      <c r="H1190" s="302"/>
    </row>
    <row r="1191" spans="1:8" x14ac:dyDescent="0.3">
      <c r="A1191" s="188" t="s">
        <v>46</v>
      </c>
      <c r="B1191" s="167"/>
      <c r="C1191" s="189" t="s">
        <v>704</v>
      </c>
      <c r="D1191" s="167"/>
      <c r="E1191" s="196" t="s">
        <v>312</v>
      </c>
      <c r="F1191" s="197">
        <v>2</v>
      </c>
      <c r="G1191" s="302"/>
      <c r="H1191" s="302">
        <f>ROUND($F1191*G1191,2)</f>
        <v>0</v>
      </c>
    </row>
    <row r="1192" spans="1:8" x14ac:dyDescent="0.3">
      <c r="A1192" s="188"/>
      <c r="B1192" s="167"/>
      <c r="C1192" s="189"/>
      <c r="D1192" s="167"/>
      <c r="E1192" s="196"/>
      <c r="F1192" s="197"/>
      <c r="G1192" s="302"/>
      <c r="H1192" s="302"/>
    </row>
    <row r="1193" spans="1:8" x14ac:dyDescent="0.3">
      <c r="A1193" s="188" t="s">
        <v>48</v>
      </c>
      <c r="B1193" s="167"/>
      <c r="C1193" s="189" t="s">
        <v>705</v>
      </c>
      <c r="D1193" s="167"/>
      <c r="E1193" s="196" t="s">
        <v>312</v>
      </c>
      <c r="F1193" s="197">
        <v>2</v>
      </c>
      <c r="G1193" s="302"/>
      <c r="H1193" s="302">
        <f>ROUND($F1193*G1193,2)</f>
        <v>0</v>
      </c>
    </row>
    <row r="1194" spans="1:8" x14ac:dyDescent="0.3">
      <c r="A1194" s="188"/>
      <c r="B1194" s="167"/>
      <c r="C1194" s="189"/>
      <c r="D1194" s="167"/>
      <c r="E1194" s="196"/>
      <c r="F1194" s="197"/>
      <c r="G1194" s="302"/>
      <c r="H1194" s="302"/>
    </row>
    <row r="1195" spans="1:8" x14ac:dyDescent="0.3">
      <c r="A1195" s="188"/>
      <c r="B1195" s="167"/>
      <c r="C1195" s="189"/>
      <c r="D1195" s="167"/>
      <c r="E1195" s="196"/>
      <c r="F1195" s="197"/>
      <c r="G1195" s="302"/>
      <c r="H1195" s="302"/>
    </row>
    <row r="1196" spans="1:8" x14ac:dyDescent="0.3">
      <c r="A1196" s="188"/>
      <c r="B1196" s="167"/>
      <c r="C1196" s="189"/>
      <c r="D1196" s="167"/>
      <c r="E1196" s="196"/>
      <c r="F1196" s="197"/>
      <c r="G1196" s="302"/>
      <c r="H1196" s="302"/>
    </row>
    <row r="1197" spans="1:8" x14ac:dyDescent="0.3">
      <c r="A1197" s="188"/>
      <c r="B1197" s="167"/>
      <c r="C1197" s="189"/>
      <c r="D1197" s="167"/>
      <c r="E1197" s="196"/>
      <c r="F1197" s="197"/>
      <c r="G1197" s="302"/>
      <c r="H1197" s="302"/>
    </row>
    <row r="1198" spans="1:8" x14ac:dyDescent="0.3">
      <c r="A1198" s="188"/>
      <c r="B1198" s="167"/>
      <c r="C1198" s="189"/>
      <c r="D1198" s="167"/>
      <c r="E1198" s="196"/>
      <c r="F1198" s="197"/>
      <c r="G1198" s="302"/>
      <c r="H1198" s="302"/>
    </row>
    <row r="1199" spans="1:8" x14ac:dyDescent="0.3">
      <c r="A1199" s="188"/>
      <c r="B1199" s="167"/>
      <c r="C1199" s="189"/>
      <c r="D1199" s="167"/>
      <c r="E1199" s="196"/>
      <c r="F1199" s="197"/>
      <c r="G1199" s="302"/>
      <c r="H1199" s="302"/>
    </row>
    <row r="1200" spans="1:8" x14ac:dyDescent="0.3">
      <c r="A1200" s="188"/>
      <c r="B1200" s="167"/>
      <c r="C1200" s="189"/>
      <c r="D1200" s="167"/>
      <c r="E1200" s="196"/>
      <c r="F1200" s="197"/>
      <c r="G1200" s="302"/>
      <c r="H1200" s="302"/>
    </row>
    <row r="1201" spans="1:8" x14ac:dyDescent="0.3">
      <c r="A1201" s="188"/>
      <c r="B1201" s="167"/>
      <c r="C1201" s="189"/>
      <c r="D1201" s="167"/>
      <c r="E1201" s="196"/>
      <c r="F1201" s="197"/>
      <c r="G1201" s="302"/>
      <c r="H1201" s="302"/>
    </row>
    <row r="1202" spans="1:8" x14ac:dyDescent="0.3">
      <c r="A1202" s="188"/>
      <c r="B1202" s="167"/>
      <c r="C1202" s="189"/>
      <c r="D1202" s="167"/>
      <c r="E1202" s="196"/>
      <c r="F1202" s="197"/>
      <c r="G1202" s="302"/>
      <c r="H1202" s="302"/>
    </row>
    <row r="1203" spans="1:8" x14ac:dyDescent="0.3">
      <c r="A1203" s="188"/>
      <c r="B1203" s="167"/>
      <c r="C1203" s="189"/>
      <c r="D1203" s="167"/>
      <c r="E1203" s="196"/>
      <c r="F1203" s="197"/>
      <c r="G1203" s="302"/>
      <c r="H1203" s="302"/>
    </row>
    <row r="1204" spans="1:8" x14ac:dyDescent="0.3">
      <c r="A1204" s="188"/>
      <c r="B1204" s="167"/>
      <c r="C1204" s="189"/>
      <c r="D1204" s="167"/>
      <c r="E1204" s="196"/>
      <c r="F1204" s="197"/>
      <c r="G1204" s="302"/>
      <c r="H1204" s="302"/>
    </row>
    <row r="1205" spans="1:8" x14ac:dyDescent="0.3">
      <c r="A1205" s="188"/>
      <c r="B1205" s="167"/>
      <c r="C1205" s="189"/>
      <c r="D1205" s="167"/>
      <c r="E1205" s="196"/>
      <c r="F1205" s="197"/>
      <c r="G1205" s="302"/>
      <c r="H1205" s="302"/>
    </row>
    <row r="1206" spans="1:8" x14ac:dyDescent="0.3">
      <c r="A1206" s="188"/>
      <c r="B1206" s="167"/>
      <c r="C1206" s="189"/>
      <c r="D1206" s="167"/>
      <c r="E1206" s="196"/>
      <c r="F1206" s="197"/>
      <c r="G1206" s="302"/>
      <c r="H1206" s="302"/>
    </row>
    <row r="1207" spans="1:8" x14ac:dyDescent="0.3">
      <c r="A1207" s="188"/>
      <c r="B1207" s="167"/>
      <c r="C1207" s="189"/>
      <c r="D1207" s="167"/>
      <c r="E1207" s="196"/>
      <c r="F1207" s="197"/>
      <c r="G1207" s="302"/>
      <c r="H1207" s="302"/>
    </row>
    <row r="1208" spans="1:8" x14ac:dyDescent="0.3">
      <c r="A1208" s="188"/>
      <c r="B1208" s="167"/>
      <c r="C1208" s="189"/>
      <c r="D1208" s="167"/>
      <c r="E1208" s="196"/>
      <c r="F1208" s="197"/>
      <c r="G1208" s="302"/>
      <c r="H1208" s="302"/>
    </row>
    <row r="1209" spans="1:8" x14ac:dyDescent="0.3">
      <c r="A1209" s="188"/>
      <c r="B1209" s="167"/>
      <c r="C1209" s="189"/>
      <c r="D1209" s="167"/>
      <c r="E1209" s="196"/>
      <c r="F1209" s="197"/>
      <c r="G1209" s="302"/>
      <c r="H1209" s="302"/>
    </row>
    <row r="1210" spans="1:8" x14ac:dyDescent="0.3">
      <c r="A1210" s="188"/>
      <c r="B1210" s="167"/>
      <c r="C1210" s="189"/>
      <c r="D1210" s="167"/>
      <c r="E1210" s="196"/>
      <c r="F1210" s="197"/>
      <c r="G1210" s="302"/>
      <c r="H1210" s="302"/>
    </row>
    <row r="1211" spans="1:8" x14ac:dyDescent="0.3">
      <c r="A1211" s="188"/>
      <c r="B1211" s="167"/>
      <c r="C1211" s="189"/>
      <c r="D1211" s="167"/>
      <c r="E1211" s="196"/>
      <c r="F1211" s="197"/>
      <c r="G1211" s="302"/>
      <c r="H1211" s="302"/>
    </row>
    <row r="1212" spans="1:8" x14ac:dyDescent="0.3">
      <c r="A1212" s="188"/>
      <c r="B1212" s="167"/>
      <c r="C1212" s="189"/>
      <c r="D1212" s="167"/>
      <c r="E1212" s="196"/>
      <c r="F1212" s="197"/>
      <c r="G1212" s="302"/>
      <c r="H1212" s="302"/>
    </row>
    <row r="1213" spans="1:8" ht="24.9" customHeight="1" thickBot="1" x14ac:dyDescent="0.35">
      <c r="A1213" s="183"/>
      <c r="B1213" s="8"/>
      <c r="C1213" s="11" t="s">
        <v>928</v>
      </c>
      <c r="D1213" s="12"/>
      <c r="E1213" s="200"/>
      <c r="F1213" s="201"/>
      <c r="G1213" s="304"/>
      <c r="H1213" s="304">
        <f>SUM(H1171:H1197)</f>
        <v>0</v>
      </c>
    </row>
    <row r="1214" spans="1:8" ht="15" thickTop="1" x14ac:dyDescent="0.3">
      <c r="A1214" s="188"/>
      <c r="B1214" s="167"/>
      <c r="C1214" s="189"/>
      <c r="D1214" s="167"/>
      <c r="E1214" s="196"/>
      <c r="F1214" s="197"/>
      <c r="G1214" s="302"/>
      <c r="H1214" s="302"/>
    </row>
    <row r="1215" spans="1:8" x14ac:dyDescent="0.3">
      <c r="A1215" s="188"/>
      <c r="B1215" s="167"/>
      <c r="C1215" s="189"/>
      <c r="D1215" s="167"/>
      <c r="E1215" s="196"/>
      <c r="F1215" s="197"/>
      <c r="G1215" s="302"/>
      <c r="H1215" s="302"/>
    </row>
    <row r="1216" spans="1:8" x14ac:dyDescent="0.3">
      <c r="A1216" s="188"/>
      <c r="B1216" s="167"/>
      <c r="C1216" s="189"/>
      <c r="D1216" s="167"/>
      <c r="E1216" s="196"/>
      <c r="F1216" s="197"/>
      <c r="G1216" s="302"/>
      <c r="H1216" s="302"/>
    </row>
    <row r="1217" spans="1:8" x14ac:dyDescent="0.3">
      <c r="A1217" s="188"/>
      <c r="B1217" s="167"/>
      <c r="C1217" s="190" t="s">
        <v>756</v>
      </c>
      <c r="D1217" s="167"/>
      <c r="E1217" s="196"/>
      <c r="F1217" s="197"/>
      <c r="G1217" s="302"/>
      <c r="H1217" s="302"/>
    </row>
    <row r="1218" spans="1:8" x14ac:dyDescent="0.3">
      <c r="A1218" s="188"/>
      <c r="B1218" s="167"/>
      <c r="C1218" s="189"/>
      <c r="D1218" s="167"/>
      <c r="E1218" s="196"/>
      <c r="F1218" s="197"/>
      <c r="G1218" s="302"/>
      <c r="H1218" s="302"/>
    </row>
    <row r="1219" spans="1:8" x14ac:dyDescent="0.3">
      <c r="A1219" s="188"/>
      <c r="B1219" s="167"/>
      <c r="C1219" s="190" t="s">
        <v>707</v>
      </c>
      <c r="D1219" s="167"/>
      <c r="E1219" s="196"/>
      <c r="F1219" s="197"/>
      <c r="G1219" s="302"/>
      <c r="H1219" s="302"/>
    </row>
    <row r="1220" spans="1:8" x14ac:dyDescent="0.3">
      <c r="A1220" s="188"/>
      <c r="B1220" s="167"/>
      <c r="C1220" s="189"/>
      <c r="D1220" s="167"/>
      <c r="E1220" s="196"/>
      <c r="F1220" s="197"/>
      <c r="G1220" s="302"/>
      <c r="H1220" s="302"/>
    </row>
    <row r="1221" spans="1:8" x14ac:dyDescent="0.3">
      <c r="A1221" s="188"/>
      <c r="B1221" s="167"/>
      <c r="C1221" s="190" t="s">
        <v>388</v>
      </c>
      <c r="D1221" s="167"/>
      <c r="E1221" s="196"/>
      <c r="F1221" s="197"/>
      <c r="G1221" s="302"/>
      <c r="H1221" s="302"/>
    </row>
    <row r="1222" spans="1:8" x14ac:dyDescent="0.3">
      <c r="A1222" s="188"/>
      <c r="B1222" s="167"/>
      <c r="C1222" s="189"/>
      <c r="D1222" s="167"/>
      <c r="E1222" s="196"/>
      <c r="F1222" s="197"/>
      <c r="G1222" s="302"/>
      <c r="H1222" s="302"/>
    </row>
    <row r="1223" spans="1:8" ht="28.8" x14ac:dyDescent="0.3">
      <c r="A1223" s="188"/>
      <c r="B1223" s="167"/>
      <c r="C1223" s="189" t="s">
        <v>389</v>
      </c>
      <c r="D1223" s="167"/>
      <c r="E1223" s="196"/>
      <c r="F1223" s="197"/>
      <c r="G1223" s="302"/>
      <c r="H1223" s="302"/>
    </row>
    <row r="1224" spans="1:8" x14ac:dyDescent="0.3">
      <c r="A1224" s="188"/>
      <c r="B1224" s="167"/>
      <c r="C1224" s="189"/>
      <c r="D1224" s="167"/>
      <c r="E1224" s="196"/>
      <c r="F1224" s="197"/>
      <c r="G1224" s="302"/>
      <c r="H1224" s="302"/>
    </row>
    <row r="1225" spans="1:8" x14ac:dyDescent="0.3">
      <c r="A1225" s="188"/>
      <c r="B1225" s="167"/>
      <c r="C1225" s="190" t="s">
        <v>288</v>
      </c>
      <c r="D1225" s="167"/>
      <c r="E1225" s="196"/>
      <c r="F1225" s="197"/>
      <c r="G1225" s="302"/>
      <c r="H1225" s="302"/>
    </row>
    <row r="1226" spans="1:8" x14ac:dyDescent="0.3">
      <c r="A1226" s="188"/>
      <c r="B1226" s="167"/>
      <c r="C1226" s="189"/>
      <c r="D1226" s="167"/>
      <c r="E1226" s="196"/>
      <c r="F1226" s="197"/>
      <c r="G1226" s="302"/>
      <c r="H1226" s="302"/>
    </row>
    <row r="1227" spans="1:8" x14ac:dyDescent="0.3">
      <c r="A1227" s="188"/>
      <c r="B1227" s="167"/>
      <c r="C1227" s="208" t="s">
        <v>708</v>
      </c>
      <c r="D1227" s="167"/>
      <c r="E1227" s="196"/>
      <c r="F1227" s="197"/>
      <c r="G1227" s="302"/>
      <c r="H1227" s="302"/>
    </row>
    <row r="1228" spans="1:8" x14ac:dyDescent="0.3">
      <c r="A1228" s="188"/>
      <c r="B1228" s="167"/>
      <c r="C1228" s="189"/>
      <c r="D1228" s="167"/>
      <c r="E1228" s="196"/>
      <c r="F1228" s="197"/>
      <c r="G1228" s="302"/>
      <c r="H1228" s="302"/>
    </row>
    <row r="1229" spans="1:8" x14ac:dyDescent="0.3">
      <c r="A1229" s="188"/>
      <c r="B1229" s="167"/>
      <c r="C1229" s="210" t="s">
        <v>709</v>
      </c>
      <c r="D1229" s="167"/>
      <c r="E1229" s="196"/>
      <c r="F1229" s="197"/>
      <c r="G1229" s="302"/>
      <c r="H1229" s="302"/>
    </row>
    <row r="1230" spans="1:8" x14ac:dyDescent="0.3">
      <c r="A1230" s="188"/>
      <c r="B1230" s="167"/>
      <c r="C1230" s="189"/>
      <c r="D1230" s="167"/>
      <c r="E1230" s="196"/>
      <c r="F1230" s="197"/>
      <c r="G1230" s="302"/>
      <c r="H1230" s="302"/>
    </row>
    <row r="1231" spans="1:8" ht="28.8" x14ac:dyDescent="0.3">
      <c r="A1231" s="188"/>
      <c r="B1231" s="167"/>
      <c r="C1231" s="189" t="s">
        <v>710</v>
      </c>
      <c r="D1231" s="167"/>
      <c r="E1231" s="196"/>
      <c r="F1231" s="197"/>
      <c r="G1231" s="302"/>
      <c r="H1231" s="302"/>
    </row>
    <row r="1232" spans="1:8" x14ac:dyDescent="0.3">
      <c r="A1232" s="188"/>
      <c r="B1232" s="167"/>
      <c r="C1232" s="189"/>
      <c r="D1232" s="167"/>
      <c r="E1232" s="196"/>
      <c r="F1232" s="197"/>
      <c r="G1232" s="302"/>
      <c r="H1232" s="302"/>
    </row>
    <row r="1233" spans="1:8" x14ac:dyDescent="0.3">
      <c r="A1233" s="188"/>
      <c r="B1233" s="167"/>
      <c r="C1233" s="210" t="s">
        <v>711</v>
      </c>
      <c r="D1233" s="167"/>
      <c r="E1233" s="196"/>
      <c r="F1233" s="197"/>
      <c r="G1233" s="302"/>
      <c r="H1233" s="302"/>
    </row>
    <row r="1234" spans="1:8" x14ac:dyDescent="0.3">
      <c r="A1234" s="188"/>
      <c r="B1234" s="167"/>
      <c r="C1234" s="189"/>
      <c r="D1234" s="167"/>
      <c r="E1234" s="196"/>
      <c r="F1234" s="197"/>
      <c r="G1234" s="302"/>
      <c r="H1234" s="302"/>
    </row>
    <row r="1235" spans="1:8" ht="115.2" x14ac:dyDescent="0.3">
      <c r="A1235" s="188"/>
      <c r="B1235" s="167"/>
      <c r="C1235" s="189" t="s">
        <v>712</v>
      </c>
      <c r="D1235" s="167"/>
      <c r="E1235" s="196"/>
      <c r="F1235" s="197"/>
      <c r="G1235" s="302"/>
      <c r="H1235" s="302"/>
    </row>
    <row r="1236" spans="1:8" x14ac:dyDescent="0.3">
      <c r="A1236" s="188"/>
      <c r="B1236" s="167"/>
      <c r="C1236" s="189"/>
      <c r="D1236" s="167"/>
      <c r="E1236" s="196"/>
      <c r="F1236" s="197"/>
      <c r="G1236" s="302"/>
      <c r="H1236" s="302"/>
    </row>
    <row r="1237" spans="1:8" x14ac:dyDescent="0.3">
      <c r="A1237" s="188"/>
      <c r="B1237" s="167"/>
      <c r="C1237" s="210" t="s">
        <v>713</v>
      </c>
      <c r="D1237" s="167"/>
      <c r="E1237" s="196"/>
      <c r="F1237" s="197"/>
      <c r="G1237" s="302"/>
      <c r="H1237" s="302"/>
    </row>
    <row r="1238" spans="1:8" x14ac:dyDescent="0.3">
      <c r="A1238" s="188"/>
      <c r="B1238" s="167"/>
      <c r="C1238" s="189"/>
      <c r="D1238" s="167"/>
      <c r="E1238" s="196"/>
      <c r="F1238" s="197"/>
      <c r="G1238" s="302"/>
      <c r="H1238" s="302"/>
    </row>
    <row r="1239" spans="1:8" ht="72" x14ac:dyDescent="0.3">
      <c r="A1239" s="188"/>
      <c r="B1239" s="167"/>
      <c r="C1239" s="189" t="s">
        <v>714</v>
      </c>
      <c r="D1239" s="167"/>
      <c r="E1239" s="196"/>
      <c r="F1239" s="197"/>
      <c r="G1239" s="302"/>
      <c r="H1239" s="302"/>
    </row>
    <row r="1240" spans="1:8" x14ac:dyDescent="0.3">
      <c r="A1240" s="188"/>
      <c r="B1240" s="167"/>
      <c r="C1240" s="189"/>
      <c r="D1240" s="167"/>
      <c r="E1240" s="196"/>
      <c r="F1240" s="197"/>
      <c r="G1240" s="302"/>
      <c r="H1240" s="302"/>
    </row>
    <row r="1241" spans="1:8" x14ac:dyDescent="0.3">
      <c r="A1241" s="188"/>
      <c r="B1241" s="167"/>
      <c r="C1241" s="210" t="s">
        <v>715</v>
      </c>
      <c r="D1241" s="167"/>
      <c r="E1241" s="196"/>
      <c r="F1241" s="197"/>
      <c r="G1241" s="302"/>
      <c r="H1241" s="302"/>
    </row>
    <row r="1242" spans="1:8" x14ac:dyDescent="0.3">
      <c r="A1242" s="188"/>
      <c r="B1242" s="167"/>
      <c r="C1242" s="189"/>
      <c r="D1242" s="167"/>
      <c r="E1242" s="196"/>
      <c r="F1242" s="197"/>
      <c r="G1242" s="302"/>
      <c r="H1242" s="302"/>
    </row>
    <row r="1243" spans="1:8" ht="57.6" x14ac:dyDescent="0.3">
      <c r="A1243" s="188"/>
      <c r="B1243" s="167"/>
      <c r="C1243" s="189" t="s">
        <v>716</v>
      </c>
      <c r="D1243" s="167"/>
      <c r="E1243" s="196"/>
      <c r="F1243" s="197"/>
      <c r="G1243" s="302"/>
      <c r="H1243" s="302"/>
    </row>
    <row r="1244" spans="1:8" x14ac:dyDescent="0.3">
      <c r="A1244" s="188"/>
      <c r="B1244" s="167"/>
      <c r="C1244" s="189"/>
      <c r="D1244" s="167"/>
      <c r="E1244" s="196"/>
      <c r="F1244" s="197"/>
      <c r="G1244" s="302"/>
      <c r="H1244" s="302"/>
    </row>
    <row r="1245" spans="1:8" ht="43.2" x14ac:dyDescent="0.3">
      <c r="A1245" s="188"/>
      <c r="B1245" s="167"/>
      <c r="C1245" s="189" t="s">
        <v>717</v>
      </c>
      <c r="D1245" s="167"/>
      <c r="E1245" s="196"/>
      <c r="F1245" s="197"/>
      <c r="G1245" s="302"/>
      <c r="H1245" s="302"/>
    </row>
    <row r="1246" spans="1:8" x14ac:dyDescent="0.3">
      <c r="A1246" s="188"/>
      <c r="B1246" s="167"/>
      <c r="C1246" s="189"/>
      <c r="D1246" s="167"/>
      <c r="E1246" s="196"/>
      <c r="F1246" s="197"/>
      <c r="G1246" s="302"/>
      <c r="H1246" s="302"/>
    </row>
    <row r="1247" spans="1:8" x14ac:dyDescent="0.3">
      <c r="A1247" s="188"/>
      <c r="B1247" s="167"/>
      <c r="C1247" s="210" t="s">
        <v>718</v>
      </c>
      <c r="D1247" s="167"/>
      <c r="E1247" s="196"/>
      <c r="F1247" s="197"/>
      <c r="G1247" s="302"/>
      <c r="H1247" s="302"/>
    </row>
    <row r="1248" spans="1:8" x14ac:dyDescent="0.3">
      <c r="A1248" s="188"/>
      <c r="B1248" s="167"/>
      <c r="C1248" s="189"/>
      <c r="D1248" s="167"/>
      <c r="E1248" s="196"/>
      <c r="F1248" s="197"/>
      <c r="G1248" s="302"/>
      <c r="H1248" s="302"/>
    </row>
    <row r="1249" spans="1:8" ht="28.8" x14ac:dyDescent="0.3">
      <c r="A1249" s="188"/>
      <c r="B1249" s="167"/>
      <c r="C1249" s="189" t="s">
        <v>719</v>
      </c>
      <c r="D1249" s="167"/>
      <c r="E1249" s="196"/>
      <c r="F1249" s="197"/>
      <c r="G1249" s="302"/>
      <c r="H1249" s="302"/>
    </row>
    <row r="1250" spans="1:8" x14ac:dyDescent="0.3">
      <c r="A1250" s="188"/>
      <c r="B1250" s="167"/>
      <c r="C1250" s="189"/>
      <c r="D1250" s="167"/>
      <c r="E1250" s="196"/>
      <c r="F1250" s="197"/>
      <c r="G1250" s="302"/>
      <c r="H1250" s="302"/>
    </row>
    <row r="1251" spans="1:8" ht="57.6" x14ac:dyDescent="0.3">
      <c r="A1251" s="188"/>
      <c r="B1251" s="167"/>
      <c r="C1251" s="189" t="s">
        <v>720</v>
      </c>
      <c r="D1251" s="167"/>
      <c r="E1251" s="196"/>
      <c r="F1251" s="197"/>
      <c r="G1251" s="302"/>
      <c r="H1251" s="302"/>
    </row>
    <row r="1252" spans="1:8" x14ac:dyDescent="0.3">
      <c r="A1252" s="188"/>
      <c r="B1252" s="167"/>
      <c r="C1252" s="189"/>
      <c r="D1252" s="167"/>
      <c r="E1252" s="196"/>
      <c r="F1252" s="197"/>
      <c r="G1252" s="302"/>
      <c r="H1252" s="302"/>
    </row>
    <row r="1253" spans="1:8" ht="57.6" x14ac:dyDescent="0.3">
      <c r="A1253" s="188"/>
      <c r="B1253" s="167"/>
      <c r="C1253" s="189" t="s">
        <v>721</v>
      </c>
      <c r="D1253" s="167"/>
      <c r="E1253" s="196"/>
      <c r="F1253" s="197"/>
      <c r="G1253" s="302"/>
      <c r="H1253" s="302"/>
    </row>
    <row r="1254" spans="1:8" x14ac:dyDescent="0.3">
      <c r="A1254" s="188"/>
      <c r="B1254" s="167"/>
      <c r="C1254" s="189"/>
      <c r="D1254" s="167"/>
      <c r="E1254" s="196"/>
      <c r="F1254" s="197"/>
      <c r="G1254" s="302"/>
      <c r="H1254" s="302"/>
    </row>
    <row r="1255" spans="1:8" x14ac:dyDescent="0.3">
      <c r="A1255" s="188"/>
      <c r="B1255" s="167"/>
      <c r="C1255" s="210" t="s">
        <v>722</v>
      </c>
      <c r="D1255" s="167"/>
      <c r="E1255" s="196"/>
      <c r="F1255" s="197"/>
      <c r="G1255" s="302"/>
      <c r="H1255" s="302"/>
    </row>
    <row r="1256" spans="1:8" x14ac:dyDescent="0.3">
      <c r="A1256" s="188"/>
      <c r="B1256" s="167"/>
      <c r="C1256" s="189"/>
      <c r="D1256" s="167"/>
      <c r="E1256" s="196"/>
      <c r="F1256" s="197"/>
      <c r="G1256" s="302"/>
      <c r="H1256" s="302"/>
    </row>
    <row r="1257" spans="1:8" ht="33" customHeight="1" x14ac:dyDescent="0.3">
      <c r="A1257" s="188"/>
      <c r="B1257" s="167"/>
      <c r="C1257" s="189" t="s">
        <v>723</v>
      </c>
      <c r="D1257" s="167"/>
      <c r="E1257" s="196"/>
      <c r="F1257" s="197"/>
      <c r="G1257" s="302"/>
      <c r="H1257" s="302"/>
    </row>
    <row r="1258" spans="1:8" x14ac:dyDescent="0.3">
      <c r="A1258" s="188"/>
      <c r="B1258" s="167"/>
      <c r="C1258" s="189"/>
      <c r="D1258" s="167"/>
      <c r="E1258" s="196"/>
      <c r="F1258" s="197"/>
      <c r="G1258" s="302"/>
      <c r="H1258" s="302"/>
    </row>
    <row r="1259" spans="1:8" x14ac:dyDescent="0.3">
      <c r="A1259" s="188"/>
      <c r="B1259" s="167"/>
      <c r="C1259" s="210" t="s">
        <v>724</v>
      </c>
      <c r="D1259" s="167"/>
      <c r="E1259" s="196"/>
      <c r="F1259" s="197"/>
      <c r="G1259" s="302"/>
      <c r="H1259" s="302"/>
    </row>
    <row r="1260" spans="1:8" x14ac:dyDescent="0.3">
      <c r="A1260" s="188"/>
      <c r="B1260" s="167"/>
      <c r="C1260" s="189"/>
      <c r="D1260" s="167"/>
      <c r="E1260" s="196"/>
      <c r="F1260" s="197"/>
      <c r="G1260" s="302"/>
      <c r="H1260" s="302"/>
    </row>
    <row r="1261" spans="1:8" ht="28.8" x14ac:dyDescent="0.3">
      <c r="A1261" s="188"/>
      <c r="B1261" s="167"/>
      <c r="C1261" s="189" t="s">
        <v>725</v>
      </c>
      <c r="D1261" s="167"/>
      <c r="E1261" s="196"/>
      <c r="F1261" s="197"/>
      <c r="G1261" s="302"/>
      <c r="H1261" s="302"/>
    </row>
    <row r="1262" spans="1:8" x14ac:dyDescent="0.3">
      <c r="A1262" s="188"/>
      <c r="B1262" s="167"/>
      <c r="C1262" s="189"/>
      <c r="D1262" s="167"/>
      <c r="E1262" s="196"/>
      <c r="F1262" s="197"/>
      <c r="G1262" s="302"/>
      <c r="H1262" s="302"/>
    </row>
    <row r="1263" spans="1:8" x14ac:dyDescent="0.3">
      <c r="A1263" s="188"/>
      <c r="B1263" s="167"/>
      <c r="C1263" s="189"/>
      <c r="D1263" s="167"/>
      <c r="E1263" s="196"/>
      <c r="F1263" s="197"/>
      <c r="G1263" s="302"/>
      <c r="H1263" s="302"/>
    </row>
    <row r="1264" spans="1:8" x14ac:dyDescent="0.3">
      <c r="A1264" s="188"/>
      <c r="B1264" s="167"/>
      <c r="C1264" s="189"/>
      <c r="D1264" s="167"/>
      <c r="E1264" s="196"/>
      <c r="F1264" s="197"/>
      <c r="G1264" s="302"/>
      <c r="H1264" s="302"/>
    </row>
    <row r="1265" spans="1:8" ht="15" thickBot="1" x14ac:dyDescent="0.35">
      <c r="A1265" s="211"/>
      <c r="B1265" s="16"/>
      <c r="C1265" s="17"/>
      <c r="D1265" s="16"/>
      <c r="E1265" s="206"/>
      <c r="F1265" s="207"/>
      <c r="G1265" s="310"/>
      <c r="H1265" s="310"/>
    </row>
    <row r="1266" spans="1:8" ht="15" thickTop="1" x14ac:dyDescent="0.3">
      <c r="A1266" s="188"/>
      <c r="B1266" s="167"/>
      <c r="C1266" s="189"/>
      <c r="D1266" s="167"/>
      <c r="E1266" s="196"/>
      <c r="F1266" s="197"/>
      <c r="G1266" s="302"/>
      <c r="H1266" s="302"/>
    </row>
    <row r="1267" spans="1:8" x14ac:dyDescent="0.3">
      <c r="A1267" s="188"/>
      <c r="B1267" s="167"/>
      <c r="C1267" s="210" t="s">
        <v>402</v>
      </c>
      <c r="D1267" s="167"/>
      <c r="E1267" s="196"/>
      <c r="F1267" s="197"/>
      <c r="G1267" s="302"/>
      <c r="H1267" s="302"/>
    </row>
    <row r="1268" spans="1:8" x14ac:dyDescent="0.3">
      <c r="A1268" s="188"/>
      <c r="B1268" s="167"/>
      <c r="C1268" s="189"/>
      <c r="D1268" s="167"/>
      <c r="E1268" s="196"/>
      <c r="F1268" s="197"/>
      <c r="G1268" s="302"/>
      <c r="H1268" s="302"/>
    </row>
    <row r="1269" spans="1:8" ht="28.8" x14ac:dyDescent="0.3">
      <c r="A1269" s="188"/>
      <c r="B1269" s="167"/>
      <c r="C1269" s="189" t="s">
        <v>403</v>
      </c>
      <c r="D1269" s="167"/>
      <c r="E1269" s="196"/>
      <c r="F1269" s="197"/>
      <c r="G1269" s="302"/>
      <c r="H1269" s="302"/>
    </row>
    <row r="1270" spans="1:8" x14ac:dyDescent="0.3">
      <c r="A1270" s="188"/>
      <c r="B1270" s="167"/>
      <c r="C1270" s="189"/>
      <c r="D1270" s="167"/>
      <c r="E1270" s="196"/>
      <c r="F1270" s="197"/>
      <c r="G1270" s="302"/>
      <c r="H1270" s="302"/>
    </row>
    <row r="1271" spans="1:8" ht="28.8" x14ac:dyDescent="0.3">
      <c r="A1271" s="188"/>
      <c r="B1271" s="167"/>
      <c r="C1271" s="189" t="s">
        <v>726</v>
      </c>
      <c r="D1271" s="167"/>
      <c r="E1271" s="196"/>
      <c r="F1271" s="197"/>
      <c r="G1271" s="302"/>
      <c r="H1271" s="302"/>
    </row>
    <row r="1272" spans="1:8" x14ac:dyDescent="0.3">
      <c r="A1272" s="188"/>
      <c r="B1272" s="167"/>
      <c r="C1272" s="189"/>
      <c r="D1272" s="167"/>
      <c r="E1272" s="196"/>
      <c r="F1272" s="197"/>
      <c r="G1272" s="302"/>
      <c r="H1272" s="302"/>
    </row>
    <row r="1273" spans="1:8" x14ac:dyDescent="0.3">
      <c r="A1273" s="188"/>
      <c r="B1273" s="167"/>
      <c r="C1273" s="190" t="s">
        <v>727</v>
      </c>
      <c r="D1273" s="167"/>
      <c r="E1273" s="196"/>
      <c r="F1273" s="197"/>
      <c r="G1273" s="302"/>
      <c r="H1273" s="302"/>
    </row>
    <row r="1274" spans="1:8" x14ac:dyDescent="0.3">
      <c r="A1274" s="188"/>
      <c r="B1274" s="167"/>
      <c r="C1274" s="189"/>
      <c r="D1274" s="167"/>
      <c r="E1274" s="196"/>
      <c r="F1274" s="197"/>
      <c r="G1274" s="302"/>
      <c r="H1274" s="302"/>
    </row>
    <row r="1275" spans="1:8" ht="28.8" x14ac:dyDescent="0.3">
      <c r="A1275" s="188"/>
      <c r="B1275" s="167"/>
      <c r="C1275" s="210" t="s">
        <v>728</v>
      </c>
      <c r="D1275" s="167"/>
      <c r="E1275" s="196"/>
      <c r="F1275" s="197"/>
      <c r="G1275" s="302"/>
      <c r="H1275" s="302"/>
    </row>
    <row r="1276" spans="1:8" x14ac:dyDescent="0.3">
      <c r="A1276" s="188"/>
      <c r="B1276" s="167"/>
      <c r="C1276" s="189"/>
      <c r="D1276" s="167"/>
      <c r="E1276" s="196"/>
      <c r="F1276" s="197"/>
      <c r="G1276" s="302"/>
      <c r="H1276" s="302"/>
    </row>
    <row r="1277" spans="1:8" x14ac:dyDescent="0.3">
      <c r="A1277" s="188" t="s">
        <v>13</v>
      </c>
      <c r="B1277" s="167"/>
      <c r="C1277" s="189" t="s">
        <v>729</v>
      </c>
      <c r="D1277" s="167"/>
      <c r="E1277" s="196" t="s">
        <v>316</v>
      </c>
      <c r="F1277" s="197">
        <v>1652</v>
      </c>
      <c r="G1277" s="302"/>
      <c r="H1277" s="302">
        <f>ROUND($F1277*G1277,2)</f>
        <v>0</v>
      </c>
    </row>
    <row r="1278" spans="1:8" x14ac:dyDescent="0.3">
      <c r="A1278" s="188"/>
      <c r="B1278" s="167"/>
      <c r="C1278" s="189"/>
      <c r="D1278" s="167"/>
      <c r="E1278" s="196"/>
      <c r="F1278" s="197"/>
      <c r="G1278" s="302"/>
      <c r="H1278" s="302"/>
    </row>
    <row r="1279" spans="1:8" x14ac:dyDescent="0.3">
      <c r="A1279" s="188"/>
      <c r="B1279" s="167"/>
      <c r="C1279" s="190" t="s">
        <v>708</v>
      </c>
      <c r="D1279" s="167"/>
      <c r="E1279" s="196"/>
      <c r="F1279" s="197"/>
      <c r="G1279" s="302"/>
      <c r="H1279" s="302"/>
    </row>
    <row r="1280" spans="1:8" x14ac:dyDescent="0.3">
      <c r="A1280" s="188"/>
      <c r="B1280" s="167"/>
      <c r="C1280" s="189"/>
      <c r="D1280" s="167"/>
      <c r="E1280" s="196"/>
      <c r="F1280" s="197"/>
      <c r="G1280" s="302"/>
      <c r="H1280" s="302"/>
    </row>
    <row r="1281" spans="1:8" x14ac:dyDescent="0.3">
      <c r="A1281" s="188"/>
      <c r="B1281" s="167"/>
      <c r="C1281" s="210" t="s">
        <v>730</v>
      </c>
      <c r="D1281" s="167"/>
      <c r="E1281" s="196"/>
      <c r="F1281" s="197"/>
      <c r="G1281" s="302"/>
      <c r="H1281" s="302"/>
    </row>
    <row r="1282" spans="1:8" x14ac:dyDescent="0.3">
      <c r="A1282" s="188"/>
      <c r="B1282" s="167"/>
      <c r="C1282" s="189"/>
      <c r="D1282" s="167"/>
      <c r="E1282" s="196"/>
      <c r="F1282" s="197"/>
      <c r="G1282" s="302"/>
      <c r="H1282" s="302"/>
    </row>
    <row r="1283" spans="1:8" x14ac:dyDescent="0.3">
      <c r="A1283" s="188" t="s">
        <v>13</v>
      </c>
      <c r="B1283" s="167"/>
      <c r="C1283" s="189" t="s">
        <v>731</v>
      </c>
      <c r="D1283" s="167"/>
      <c r="E1283" s="196" t="s">
        <v>316</v>
      </c>
      <c r="F1283" s="197">
        <v>576</v>
      </c>
      <c r="G1283" s="302"/>
      <c r="H1283" s="302">
        <f>ROUND($F1283*G1283,2)</f>
        <v>0</v>
      </c>
    </row>
    <row r="1284" spans="1:8" x14ac:dyDescent="0.3">
      <c r="A1284" s="188"/>
      <c r="B1284" s="167"/>
      <c r="C1284" s="189"/>
      <c r="D1284" s="167"/>
      <c r="E1284" s="196"/>
      <c r="F1284" s="197"/>
      <c r="G1284" s="302"/>
      <c r="H1284" s="302"/>
    </row>
    <row r="1285" spans="1:8" x14ac:dyDescent="0.3">
      <c r="A1285" s="188" t="s">
        <v>36</v>
      </c>
      <c r="B1285" s="167"/>
      <c r="C1285" s="189" t="s">
        <v>732</v>
      </c>
      <c r="D1285" s="167"/>
      <c r="E1285" s="196" t="s">
        <v>316</v>
      </c>
      <c r="F1285" s="197">
        <v>6</v>
      </c>
      <c r="G1285" s="302"/>
      <c r="H1285" s="302">
        <f>ROUND($F1285*G1285,2)</f>
        <v>0</v>
      </c>
    </row>
    <row r="1286" spans="1:8" x14ac:dyDescent="0.3">
      <c r="A1286" s="188"/>
      <c r="B1286" s="167"/>
      <c r="C1286" s="189"/>
      <c r="D1286" s="167"/>
      <c r="E1286" s="196"/>
      <c r="F1286" s="197"/>
      <c r="G1286" s="302"/>
      <c r="H1286" s="302"/>
    </row>
    <row r="1287" spans="1:8" x14ac:dyDescent="0.3">
      <c r="A1287" s="188"/>
      <c r="B1287" s="167"/>
      <c r="C1287" s="190" t="s">
        <v>733</v>
      </c>
      <c r="D1287" s="167"/>
      <c r="E1287" s="196"/>
      <c r="F1287" s="197"/>
      <c r="G1287" s="302"/>
      <c r="H1287" s="302"/>
    </row>
    <row r="1288" spans="1:8" x14ac:dyDescent="0.3">
      <c r="A1288" s="188"/>
      <c r="B1288" s="167"/>
      <c r="C1288" s="189"/>
      <c r="D1288" s="167"/>
      <c r="E1288" s="196"/>
      <c r="F1288" s="197"/>
      <c r="G1288" s="302"/>
      <c r="H1288" s="302"/>
    </row>
    <row r="1289" spans="1:8" x14ac:dyDescent="0.3">
      <c r="A1289" s="188"/>
      <c r="B1289" s="167"/>
      <c r="C1289" s="210" t="s">
        <v>734</v>
      </c>
      <c r="D1289" s="167"/>
      <c r="E1289" s="196"/>
      <c r="F1289" s="197"/>
      <c r="G1289" s="302"/>
      <c r="H1289" s="302"/>
    </row>
    <row r="1290" spans="1:8" x14ac:dyDescent="0.3">
      <c r="A1290" s="188"/>
      <c r="B1290" s="167"/>
      <c r="C1290" s="189"/>
      <c r="D1290" s="167"/>
      <c r="E1290" s="196"/>
      <c r="F1290" s="197"/>
      <c r="G1290" s="302"/>
      <c r="H1290" s="302"/>
    </row>
    <row r="1291" spans="1:8" x14ac:dyDescent="0.3">
      <c r="A1291" s="188" t="s">
        <v>40</v>
      </c>
      <c r="B1291" s="167"/>
      <c r="C1291" s="189" t="s">
        <v>735</v>
      </c>
      <c r="D1291" s="167"/>
      <c r="E1291" s="196" t="s">
        <v>316</v>
      </c>
      <c r="F1291" s="197">
        <v>986</v>
      </c>
      <c r="G1291" s="302"/>
      <c r="H1291" s="302">
        <f>ROUND($F1291*G1291,2)</f>
        <v>0</v>
      </c>
    </row>
    <row r="1292" spans="1:8" x14ac:dyDescent="0.3">
      <c r="A1292" s="188"/>
      <c r="B1292" s="167"/>
      <c r="C1292" s="189"/>
      <c r="D1292" s="167"/>
      <c r="E1292" s="196"/>
      <c r="F1292" s="197"/>
      <c r="G1292" s="302"/>
      <c r="H1292" s="302"/>
    </row>
    <row r="1293" spans="1:8" x14ac:dyDescent="0.3">
      <c r="A1293" s="188" t="s">
        <v>42</v>
      </c>
      <c r="B1293" s="167"/>
      <c r="C1293" s="189" t="s">
        <v>736</v>
      </c>
      <c r="D1293" s="167"/>
      <c r="E1293" s="196" t="s">
        <v>316</v>
      </c>
      <c r="F1293" s="197">
        <v>76</v>
      </c>
      <c r="G1293" s="302"/>
      <c r="H1293" s="302">
        <f>ROUND($F1293*G1293,2)</f>
        <v>0</v>
      </c>
    </row>
    <row r="1294" spans="1:8" x14ac:dyDescent="0.3">
      <c r="A1294" s="188"/>
      <c r="B1294" s="167"/>
      <c r="C1294" s="189"/>
      <c r="D1294" s="167"/>
      <c r="E1294" s="196"/>
      <c r="F1294" s="197"/>
      <c r="G1294" s="302"/>
      <c r="H1294" s="302"/>
    </row>
    <row r="1295" spans="1:8" x14ac:dyDescent="0.3">
      <c r="A1295" s="188"/>
      <c r="B1295" s="167"/>
      <c r="C1295" s="190" t="s">
        <v>737</v>
      </c>
      <c r="D1295" s="167"/>
      <c r="E1295" s="196"/>
      <c r="F1295" s="197"/>
      <c r="G1295" s="302"/>
      <c r="H1295" s="302"/>
    </row>
    <row r="1296" spans="1:8" x14ac:dyDescent="0.3">
      <c r="A1296" s="188"/>
      <c r="B1296" s="167"/>
      <c r="C1296" s="189"/>
      <c r="D1296" s="167"/>
      <c r="E1296" s="196"/>
      <c r="F1296" s="197"/>
      <c r="G1296" s="302"/>
      <c r="H1296" s="302"/>
    </row>
    <row r="1297" spans="1:8" ht="28.8" x14ac:dyDescent="0.3">
      <c r="A1297" s="188" t="s">
        <v>44</v>
      </c>
      <c r="B1297" s="167"/>
      <c r="C1297" s="189" t="s">
        <v>738</v>
      </c>
      <c r="D1297" s="167"/>
      <c r="E1297" s="196" t="s">
        <v>310</v>
      </c>
      <c r="F1297" s="197">
        <v>91</v>
      </c>
      <c r="G1297" s="302"/>
      <c r="H1297" s="302">
        <f>ROUND($F1297*G1297,2)</f>
        <v>0</v>
      </c>
    </row>
    <row r="1298" spans="1:8" x14ac:dyDescent="0.3">
      <c r="A1298" s="188"/>
      <c r="B1298" s="167"/>
      <c r="C1298" s="189"/>
      <c r="D1298" s="167"/>
      <c r="E1298" s="196"/>
      <c r="F1298" s="197"/>
      <c r="G1298" s="302"/>
      <c r="H1298" s="302"/>
    </row>
    <row r="1299" spans="1:8" x14ac:dyDescent="0.3">
      <c r="A1299" s="188"/>
      <c r="B1299" s="167"/>
      <c r="C1299" s="190" t="s">
        <v>739</v>
      </c>
      <c r="D1299" s="167"/>
      <c r="E1299" s="196"/>
      <c r="F1299" s="197"/>
      <c r="G1299" s="302"/>
      <c r="H1299" s="302"/>
    </row>
    <row r="1300" spans="1:8" x14ac:dyDescent="0.3">
      <c r="A1300" s="188"/>
      <c r="B1300" s="167"/>
      <c r="C1300" s="189"/>
      <c r="D1300" s="167"/>
      <c r="E1300" s="196"/>
      <c r="F1300" s="197"/>
      <c r="G1300" s="302"/>
      <c r="H1300" s="302"/>
    </row>
    <row r="1301" spans="1:8" x14ac:dyDescent="0.3">
      <c r="A1301" s="188"/>
      <c r="B1301" s="167"/>
      <c r="C1301" s="210" t="s">
        <v>740</v>
      </c>
      <c r="D1301" s="167"/>
      <c r="E1301" s="196"/>
      <c r="F1301" s="197"/>
      <c r="G1301" s="302"/>
      <c r="H1301" s="302"/>
    </row>
    <row r="1302" spans="1:8" x14ac:dyDescent="0.3">
      <c r="A1302" s="188"/>
      <c r="B1302" s="167"/>
      <c r="C1302" s="189"/>
      <c r="D1302" s="167"/>
      <c r="E1302" s="196"/>
      <c r="F1302" s="197"/>
      <c r="G1302" s="302"/>
      <c r="H1302" s="302"/>
    </row>
    <row r="1303" spans="1:8" x14ac:dyDescent="0.3">
      <c r="A1303" s="188" t="s">
        <v>46</v>
      </c>
      <c r="B1303" s="167"/>
      <c r="C1303" s="189" t="s">
        <v>735</v>
      </c>
      <c r="D1303" s="167"/>
      <c r="E1303" s="196" t="s">
        <v>316</v>
      </c>
      <c r="F1303" s="197">
        <v>270</v>
      </c>
      <c r="G1303" s="302"/>
      <c r="H1303" s="302">
        <f>ROUND($F1303*G1303,2)</f>
        <v>0</v>
      </c>
    </row>
    <row r="1304" spans="1:8" x14ac:dyDescent="0.3">
      <c r="A1304" s="188"/>
      <c r="B1304" s="167"/>
      <c r="C1304" s="189"/>
      <c r="D1304" s="167"/>
      <c r="E1304" s="196"/>
      <c r="F1304" s="197"/>
      <c r="G1304" s="302"/>
      <c r="H1304" s="302"/>
    </row>
    <row r="1305" spans="1:8" x14ac:dyDescent="0.3">
      <c r="A1305" s="188" t="s">
        <v>48</v>
      </c>
      <c r="B1305" s="167"/>
      <c r="C1305" s="189" t="s">
        <v>736</v>
      </c>
      <c r="D1305" s="167"/>
      <c r="E1305" s="196" t="s">
        <v>316</v>
      </c>
      <c r="F1305" s="197">
        <v>78</v>
      </c>
      <c r="G1305" s="302"/>
      <c r="H1305" s="302">
        <f>ROUND($F1305*G1305,2)</f>
        <v>0</v>
      </c>
    </row>
    <row r="1306" spans="1:8" x14ac:dyDescent="0.3">
      <c r="A1306" s="188"/>
      <c r="B1306" s="167"/>
      <c r="C1306" s="189"/>
      <c r="D1306" s="167"/>
      <c r="E1306" s="196"/>
      <c r="F1306" s="197"/>
      <c r="G1306" s="302"/>
      <c r="H1306" s="302"/>
    </row>
    <row r="1307" spans="1:8" x14ac:dyDescent="0.3">
      <c r="A1307" s="188"/>
      <c r="B1307" s="167"/>
      <c r="C1307" s="189"/>
      <c r="D1307" s="167"/>
      <c r="E1307" s="196"/>
      <c r="F1307" s="197"/>
      <c r="G1307" s="302"/>
      <c r="H1307" s="302"/>
    </row>
    <row r="1308" spans="1:8" x14ac:dyDescent="0.3">
      <c r="A1308" s="188"/>
      <c r="B1308" s="167"/>
      <c r="C1308" s="189"/>
      <c r="D1308" s="167"/>
      <c r="E1308" s="196"/>
      <c r="F1308" s="197"/>
      <c r="G1308" s="302"/>
      <c r="H1308" s="302"/>
    </row>
    <row r="1309" spans="1:8" x14ac:dyDescent="0.3">
      <c r="A1309" s="188"/>
      <c r="B1309" s="167"/>
      <c r="C1309" s="189"/>
      <c r="D1309" s="167"/>
      <c r="E1309" s="196"/>
      <c r="F1309" s="197"/>
      <c r="G1309" s="302"/>
      <c r="H1309" s="302"/>
    </row>
    <row r="1310" spans="1:8" x14ac:dyDescent="0.3">
      <c r="A1310" s="188"/>
      <c r="B1310" s="167"/>
      <c r="C1310" s="189"/>
      <c r="D1310" s="167"/>
      <c r="E1310" s="196"/>
      <c r="F1310" s="197"/>
      <c r="G1310" s="302"/>
      <c r="H1310" s="302"/>
    </row>
    <row r="1311" spans="1:8" x14ac:dyDescent="0.3">
      <c r="A1311" s="188"/>
      <c r="B1311" s="167"/>
      <c r="C1311" s="189"/>
      <c r="D1311" s="167"/>
      <c r="E1311" s="196"/>
      <c r="F1311" s="197"/>
      <c r="G1311" s="302"/>
      <c r="H1311" s="302"/>
    </row>
    <row r="1312" spans="1:8" x14ac:dyDescent="0.3">
      <c r="A1312" s="188"/>
      <c r="B1312" s="167"/>
      <c r="C1312" s="189"/>
      <c r="D1312" s="167"/>
      <c r="E1312" s="196"/>
      <c r="F1312" s="197"/>
      <c r="G1312" s="302"/>
      <c r="H1312" s="302"/>
    </row>
    <row r="1313" spans="1:8" x14ac:dyDescent="0.3">
      <c r="A1313" s="188"/>
      <c r="B1313" s="167"/>
      <c r="C1313" s="189"/>
      <c r="D1313" s="167"/>
      <c r="E1313" s="196"/>
      <c r="F1313" s="197"/>
      <c r="G1313" s="302"/>
      <c r="H1313" s="302"/>
    </row>
    <row r="1314" spans="1:8" x14ac:dyDescent="0.3">
      <c r="A1314" s="188"/>
      <c r="B1314" s="167"/>
      <c r="C1314" s="189"/>
      <c r="D1314" s="167"/>
      <c r="E1314" s="196"/>
      <c r="F1314" s="197"/>
      <c r="G1314" s="302"/>
      <c r="H1314" s="302"/>
    </row>
    <row r="1315" spans="1:8" x14ac:dyDescent="0.3">
      <c r="A1315" s="188"/>
      <c r="B1315" s="167"/>
      <c r="C1315" s="189"/>
      <c r="D1315" s="167"/>
      <c r="E1315" s="196"/>
      <c r="F1315" s="197"/>
      <c r="G1315" s="302"/>
      <c r="H1315" s="302"/>
    </row>
    <row r="1316" spans="1:8" x14ac:dyDescent="0.3">
      <c r="A1316" s="188"/>
      <c r="B1316" s="167"/>
      <c r="C1316" s="189"/>
      <c r="D1316" s="167"/>
      <c r="E1316" s="196"/>
      <c r="F1316" s="197"/>
      <c r="G1316" s="302"/>
      <c r="H1316" s="302"/>
    </row>
    <row r="1317" spans="1:8" x14ac:dyDescent="0.3">
      <c r="A1317" s="188"/>
      <c r="B1317" s="167"/>
      <c r="C1317" s="189"/>
      <c r="D1317" s="167"/>
      <c r="E1317" s="196"/>
      <c r="F1317" s="197"/>
      <c r="G1317" s="302"/>
      <c r="H1317" s="302"/>
    </row>
    <row r="1318" spans="1:8" x14ac:dyDescent="0.3">
      <c r="A1318" s="188"/>
      <c r="B1318" s="167"/>
      <c r="C1318" s="189"/>
      <c r="D1318" s="167"/>
      <c r="E1318" s="196"/>
      <c r="F1318" s="197"/>
      <c r="G1318" s="302"/>
      <c r="H1318" s="302"/>
    </row>
    <row r="1319" spans="1:8" x14ac:dyDescent="0.3">
      <c r="A1319" s="188"/>
      <c r="B1319" s="167"/>
      <c r="C1319" s="189"/>
      <c r="D1319" s="167"/>
      <c r="E1319" s="196"/>
      <c r="F1319" s="197"/>
      <c r="G1319" s="302"/>
      <c r="H1319" s="302"/>
    </row>
    <row r="1320" spans="1:8" x14ac:dyDescent="0.3">
      <c r="A1320" s="188"/>
      <c r="B1320" s="167"/>
      <c r="C1320" s="189"/>
      <c r="D1320" s="167"/>
      <c r="E1320" s="196"/>
      <c r="F1320" s="197"/>
      <c r="G1320" s="302"/>
      <c r="H1320" s="302"/>
    </row>
    <row r="1321" spans="1:8" ht="24.9" customHeight="1" thickBot="1" x14ac:dyDescent="0.35">
      <c r="A1321" s="183"/>
      <c r="B1321" s="8"/>
      <c r="C1321" s="11" t="s">
        <v>928</v>
      </c>
      <c r="D1321" s="15"/>
      <c r="E1321" s="204"/>
      <c r="F1321" s="205"/>
      <c r="G1321" s="309"/>
      <c r="H1321" s="309">
        <f>SUM(H1267:H1306)</f>
        <v>0</v>
      </c>
    </row>
    <row r="1322" spans="1:8" ht="15" thickTop="1" x14ac:dyDescent="0.3">
      <c r="A1322" s="188"/>
      <c r="B1322" s="167"/>
      <c r="C1322" s="189"/>
      <c r="D1322" s="167"/>
      <c r="E1322" s="196"/>
      <c r="F1322" s="197"/>
      <c r="G1322" s="302"/>
      <c r="H1322" s="302"/>
    </row>
    <row r="1323" spans="1:8" x14ac:dyDescent="0.3">
      <c r="A1323" s="188"/>
      <c r="B1323" s="167"/>
      <c r="C1323" s="189"/>
      <c r="D1323" s="167"/>
      <c r="E1323" s="196"/>
      <c r="F1323" s="197"/>
      <c r="G1323" s="302"/>
      <c r="H1323" s="302"/>
    </row>
    <row r="1324" spans="1:8" x14ac:dyDescent="0.3">
      <c r="A1324" s="188"/>
      <c r="B1324" s="167"/>
      <c r="C1324" s="189"/>
      <c r="D1324" s="167"/>
      <c r="E1324" s="196"/>
      <c r="F1324" s="197"/>
      <c r="G1324" s="302"/>
      <c r="H1324" s="302"/>
    </row>
    <row r="1325" spans="1:8" x14ac:dyDescent="0.3">
      <c r="A1325" s="188"/>
      <c r="B1325" s="167"/>
      <c r="C1325" s="190" t="s">
        <v>848</v>
      </c>
      <c r="D1325" s="167"/>
      <c r="E1325" s="196"/>
      <c r="F1325" s="197"/>
      <c r="G1325" s="302"/>
      <c r="H1325" s="302"/>
    </row>
    <row r="1326" spans="1:8" x14ac:dyDescent="0.3">
      <c r="A1326" s="188"/>
      <c r="B1326" s="167"/>
      <c r="C1326" s="189"/>
      <c r="D1326" s="167"/>
      <c r="E1326" s="196"/>
      <c r="F1326" s="197"/>
      <c r="G1326" s="302"/>
      <c r="H1326" s="302"/>
    </row>
    <row r="1327" spans="1:8" x14ac:dyDescent="0.3">
      <c r="A1327" s="188"/>
      <c r="B1327" s="167"/>
      <c r="C1327" s="190" t="s">
        <v>742</v>
      </c>
      <c r="D1327" s="167"/>
      <c r="E1327" s="196"/>
      <c r="F1327" s="197"/>
      <c r="G1327" s="302"/>
      <c r="H1327" s="302"/>
    </row>
    <row r="1328" spans="1:8" x14ac:dyDescent="0.3">
      <c r="A1328" s="188"/>
      <c r="B1328" s="167"/>
      <c r="C1328" s="189"/>
      <c r="D1328" s="167"/>
      <c r="E1328" s="196"/>
      <c r="F1328" s="197"/>
      <c r="G1328" s="302"/>
      <c r="H1328" s="302"/>
    </row>
    <row r="1329" spans="1:8" x14ac:dyDescent="0.3">
      <c r="A1329" s="188"/>
      <c r="B1329" s="167"/>
      <c r="C1329" s="190" t="s">
        <v>388</v>
      </c>
      <c r="D1329" s="167"/>
      <c r="E1329" s="196"/>
      <c r="F1329" s="197"/>
      <c r="G1329" s="302"/>
      <c r="H1329" s="302"/>
    </row>
    <row r="1330" spans="1:8" x14ac:dyDescent="0.3">
      <c r="A1330" s="188"/>
      <c r="B1330" s="167"/>
      <c r="C1330" s="189"/>
      <c r="D1330" s="167"/>
      <c r="E1330" s="196"/>
      <c r="F1330" s="197"/>
      <c r="G1330" s="302"/>
      <c r="H1330" s="302"/>
    </row>
    <row r="1331" spans="1:8" ht="28.8" x14ac:dyDescent="0.3">
      <c r="A1331" s="188"/>
      <c r="B1331" s="167"/>
      <c r="C1331" s="189" t="s">
        <v>389</v>
      </c>
      <c r="D1331" s="167"/>
      <c r="E1331" s="196"/>
      <c r="F1331" s="197"/>
      <c r="G1331" s="302"/>
      <c r="H1331" s="302"/>
    </row>
    <row r="1332" spans="1:8" x14ac:dyDescent="0.3">
      <c r="A1332" s="188"/>
      <c r="B1332" s="167"/>
      <c r="C1332" s="189"/>
      <c r="D1332" s="167"/>
      <c r="E1332" s="196"/>
      <c r="F1332" s="197"/>
      <c r="G1332" s="302"/>
      <c r="H1332" s="302"/>
    </row>
    <row r="1333" spans="1:8" x14ac:dyDescent="0.3">
      <c r="A1333" s="188"/>
      <c r="B1333" s="167"/>
      <c r="C1333" s="190" t="s">
        <v>288</v>
      </c>
      <c r="D1333" s="167"/>
      <c r="E1333" s="196"/>
      <c r="F1333" s="197"/>
      <c r="G1333" s="302"/>
      <c r="H1333" s="302"/>
    </row>
    <row r="1334" spans="1:8" x14ac:dyDescent="0.3">
      <c r="A1334" s="188"/>
      <c r="B1334" s="167"/>
      <c r="C1334" s="189"/>
      <c r="D1334" s="167"/>
      <c r="E1334" s="196"/>
      <c r="F1334" s="197"/>
      <c r="G1334" s="302"/>
      <c r="H1334" s="302"/>
    </row>
    <row r="1335" spans="1:8" x14ac:dyDescent="0.3">
      <c r="A1335" s="188"/>
      <c r="B1335" s="167"/>
      <c r="C1335" s="210" t="s">
        <v>551</v>
      </c>
      <c r="D1335" s="167"/>
      <c r="E1335" s="196"/>
      <c r="F1335" s="197"/>
      <c r="G1335" s="302"/>
      <c r="H1335" s="302"/>
    </row>
    <row r="1336" spans="1:8" x14ac:dyDescent="0.3">
      <c r="A1336" s="188"/>
      <c r="B1336" s="167"/>
      <c r="C1336" s="189"/>
      <c r="D1336" s="167"/>
      <c r="E1336" s="196"/>
      <c r="F1336" s="197"/>
      <c r="G1336" s="302"/>
      <c r="H1336" s="302"/>
    </row>
    <row r="1337" spans="1:8" ht="57.6" x14ac:dyDescent="0.3">
      <c r="A1337" s="188"/>
      <c r="B1337" s="167"/>
      <c r="C1337" s="189" t="s">
        <v>743</v>
      </c>
      <c r="D1337" s="167"/>
      <c r="E1337" s="196"/>
      <c r="F1337" s="197"/>
      <c r="G1337" s="302"/>
      <c r="H1337" s="302"/>
    </row>
    <row r="1338" spans="1:8" x14ac:dyDescent="0.3">
      <c r="A1338" s="188"/>
      <c r="B1338" s="167"/>
      <c r="C1338" s="189"/>
      <c r="D1338" s="167"/>
      <c r="E1338" s="196"/>
      <c r="F1338" s="197"/>
      <c r="G1338" s="302"/>
      <c r="H1338" s="302"/>
    </row>
    <row r="1339" spans="1:8" ht="28.8" x14ac:dyDescent="0.3">
      <c r="A1339" s="188"/>
      <c r="B1339" s="167"/>
      <c r="C1339" s="189" t="s">
        <v>744</v>
      </c>
      <c r="D1339" s="167"/>
      <c r="E1339" s="196"/>
      <c r="F1339" s="197"/>
      <c r="G1339" s="302"/>
      <c r="H1339" s="302"/>
    </row>
    <row r="1340" spans="1:8" x14ac:dyDescent="0.3">
      <c r="A1340" s="188"/>
      <c r="B1340" s="167"/>
      <c r="C1340" s="189"/>
      <c r="D1340" s="167"/>
      <c r="E1340" s="196"/>
      <c r="F1340" s="197"/>
      <c r="G1340" s="302"/>
      <c r="H1340" s="302"/>
    </row>
    <row r="1341" spans="1:8" ht="43.2" x14ac:dyDescent="0.3">
      <c r="A1341" s="188"/>
      <c r="B1341" s="167"/>
      <c r="C1341" s="189" t="s">
        <v>745</v>
      </c>
      <c r="D1341" s="167"/>
      <c r="E1341" s="196"/>
      <c r="F1341" s="197"/>
      <c r="G1341" s="302"/>
      <c r="H1341" s="302"/>
    </row>
    <row r="1342" spans="1:8" x14ac:dyDescent="0.3">
      <c r="A1342" s="188"/>
      <c r="B1342" s="167"/>
      <c r="C1342" s="189"/>
      <c r="D1342" s="167"/>
      <c r="E1342" s="196"/>
      <c r="F1342" s="197"/>
      <c r="G1342" s="302"/>
      <c r="H1342" s="302"/>
    </row>
    <row r="1343" spans="1:8" x14ac:dyDescent="0.3">
      <c r="A1343" s="188"/>
      <c r="B1343" s="167"/>
      <c r="C1343" s="210" t="s">
        <v>402</v>
      </c>
      <c r="D1343" s="167"/>
      <c r="E1343" s="196"/>
      <c r="F1343" s="197"/>
      <c r="G1343" s="302"/>
      <c r="H1343" s="302"/>
    </row>
    <row r="1344" spans="1:8" x14ac:dyDescent="0.3">
      <c r="A1344" s="188"/>
      <c r="B1344" s="167"/>
      <c r="C1344" s="189"/>
      <c r="D1344" s="167"/>
      <c r="E1344" s="196"/>
      <c r="F1344" s="197"/>
      <c r="G1344" s="302"/>
      <c r="H1344" s="302"/>
    </row>
    <row r="1345" spans="1:8" ht="28.8" x14ac:dyDescent="0.3">
      <c r="A1345" s="188"/>
      <c r="B1345" s="167"/>
      <c r="C1345" s="189" t="s">
        <v>403</v>
      </c>
      <c r="D1345" s="167"/>
      <c r="E1345" s="196"/>
      <c r="F1345" s="197"/>
      <c r="G1345" s="302"/>
      <c r="H1345" s="302"/>
    </row>
    <row r="1346" spans="1:8" x14ac:dyDescent="0.3">
      <c r="A1346" s="188"/>
      <c r="B1346" s="167"/>
      <c r="C1346" s="189"/>
      <c r="D1346" s="167"/>
      <c r="E1346" s="196"/>
      <c r="F1346" s="197"/>
      <c r="G1346" s="302"/>
      <c r="H1346" s="302"/>
    </row>
    <row r="1347" spans="1:8" ht="28.8" x14ac:dyDescent="0.3">
      <c r="A1347" s="188"/>
      <c r="B1347" s="167"/>
      <c r="C1347" s="189" t="s">
        <v>746</v>
      </c>
      <c r="D1347" s="167"/>
      <c r="E1347" s="196"/>
      <c r="F1347" s="197"/>
      <c r="G1347" s="302"/>
      <c r="H1347" s="302"/>
    </row>
    <row r="1348" spans="1:8" x14ac:dyDescent="0.3">
      <c r="A1348" s="188"/>
      <c r="B1348" s="167"/>
      <c r="C1348" s="189"/>
      <c r="D1348" s="167"/>
      <c r="E1348" s="196"/>
      <c r="F1348" s="197"/>
      <c r="G1348" s="302"/>
      <c r="H1348" s="302"/>
    </row>
    <row r="1349" spans="1:8" x14ac:dyDescent="0.3">
      <c r="A1349" s="188"/>
      <c r="B1349" s="167"/>
      <c r="C1349" s="190" t="s">
        <v>747</v>
      </c>
      <c r="D1349" s="167"/>
      <c r="E1349" s="196"/>
      <c r="F1349" s="197"/>
      <c r="G1349" s="302"/>
      <c r="H1349" s="302"/>
    </row>
    <row r="1350" spans="1:8" x14ac:dyDescent="0.3">
      <c r="A1350" s="188"/>
      <c r="B1350" s="167"/>
      <c r="C1350" s="189"/>
      <c r="D1350" s="167"/>
      <c r="E1350" s="196"/>
      <c r="F1350" s="197"/>
      <c r="G1350" s="302"/>
      <c r="H1350" s="302"/>
    </row>
    <row r="1351" spans="1:8" ht="28.8" x14ac:dyDescent="0.3">
      <c r="A1351" s="188"/>
      <c r="B1351" s="167"/>
      <c r="C1351" s="210" t="s">
        <v>748</v>
      </c>
      <c r="D1351" s="167"/>
      <c r="E1351" s="196"/>
      <c r="F1351" s="197"/>
      <c r="G1351" s="302"/>
      <c r="H1351" s="302"/>
    </row>
    <row r="1352" spans="1:8" x14ac:dyDescent="0.3">
      <c r="A1352" s="188"/>
      <c r="B1352" s="167"/>
      <c r="C1352" s="189"/>
      <c r="D1352" s="167"/>
      <c r="E1352" s="196"/>
      <c r="F1352" s="197"/>
      <c r="G1352" s="302"/>
      <c r="H1352" s="302"/>
    </row>
    <row r="1353" spans="1:8" x14ac:dyDescent="0.3">
      <c r="A1353" s="188" t="s">
        <v>13</v>
      </c>
      <c r="B1353" s="167"/>
      <c r="C1353" s="189" t="s">
        <v>735</v>
      </c>
      <c r="D1353" s="167"/>
      <c r="E1353" s="196" t="s">
        <v>316</v>
      </c>
      <c r="F1353" s="197">
        <v>67</v>
      </c>
      <c r="G1353" s="302"/>
      <c r="H1353" s="302">
        <f>ROUND($F1353*G1353,2)</f>
        <v>0</v>
      </c>
    </row>
    <row r="1354" spans="1:8" x14ac:dyDescent="0.3">
      <c r="A1354" s="188"/>
      <c r="B1354" s="167"/>
      <c r="C1354" s="189"/>
      <c r="D1354" s="167"/>
      <c r="E1354" s="196"/>
      <c r="F1354" s="197"/>
      <c r="G1354" s="302"/>
      <c r="H1354" s="302"/>
    </row>
    <row r="1355" spans="1:8" x14ac:dyDescent="0.3">
      <c r="A1355" s="188" t="s">
        <v>13</v>
      </c>
      <c r="B1355" s="167"/>
      <c r="C1355" s="189" t="s">
        <v>736</v>
      </c>
      <c r="D1355" s="167"/>
      <c r="E1355" s="196" t="s">
        <v>316</v>
      </c>
      <c r="F1355" s="197">
        <v>33</v>
      </c>
      <c r="G1355" s="302"/>
      <c r="H1355" s="302">
        <f>ROUND($F1355*G1355,2)</f>
        <v>0</v>
      </c>
    </row>
    <row r="1356" spans="1:8" x14ac:dyDescent="0.3">
      <c r="A1356" s="188"/>
      <c r="B1356" s="167"/>
      <c r="C1356" s="189"/>
      <c r="D1356" s="167"/>
      <c r="E1356" s="196"/>
      <c r="F1356" s="197"/>
      <c r="G1356" s="302"/>
      <c r="H1356" s="302"/>
    </row>
    <row r="1357" spans="1:8" ht="28.8" x14ac:dyDescent="0.3">
      <c r="A1357" s="188" t="s">
        <v>36</v>
      </c>
      <c r="B1357" s="167"/>
      <c r="C1357" s="189" t="s">
        <v>749</v>
      </c>
      <c r="D1357" s="167"/>
      <c r="E1357" s="196" t="s">
        <v>312</v>
      </c>
      <c r="F1357" s="197">
        <v>14</v>
      </c>
      <c r="G1357" s="302"/>
      <c r="H1357" s="302">
        <f>ROUND($F1357*G1357,2)</f>
        <v>0</v>
      </c>
    </row>
    <row r="1358" spans="1:8" x14ac:dyDescent="0.3">
      <c r="A1358" s="188"/>
      <c r="B1358" s="167"/>
      <c r="C1358" s="189"/>
      <c r="D1358" s="167"/>
      <c r="E1358" s="196"/>
      <c r="F1358" s="197"/>
      <c r="G1358" s="302"/>
      <c r="H1358" s="302"/>
    </row>
    <row r="1359" spans="1:8" x14ac:dyDescent="0.3">
      <c r="A1359" s="188"/>
      <c r="B1359" s="167"/>
      <c r="C1359" s="190" t="s">
        <v>750</v>
      </c>
      <c r="D1359" s="167"/>
      <c r="E1359" s="196"/>
      <c r="F1359" s="197"/>
      <c r="G1359" s="302"/>
      <c r="H1359" s="302"/>
    </row>
    <row r="1360" spans="1:8" x14ac:dyDescent="0.3">
      <c r="A1360" s="188"/>
      <c r="B1360" s="167"/>
      <c r="C1360" s="189"/>
      <c r="D1360" s="167"/>
      <c r="E1360" s="196"/>
      <c r="F1360" s="197"/>
      <c r="G1360" s="302"/>
      <c r="H1360" s="302"/>
    </row>
    <row r="1361" spans="1:8" ht="28.8" x14ac:dyDescent="0.3">
      <c r="A1361" s="188"/>
      <c r="B1361" s="167"/>
      <c r="C1361" s="210" t="s">
        <v>751</v>
      </c>
      <c r="D1361" s="167"/>
      <c r="E1361" s="196"/>
      <c r="F1361" s="197"/>
      <c r="G1361" s="302"/>
      <c r="H1361" s="302"/>
    </row>
    <row r="1362" spans="1:8" x14ac:dyDescent="0.3">
      <c r="A1362" s="188"/>
      <c r="B1362" s="167"/>
      <c r="C1362" s="189"/>
      <c r="D1362" s="167"/>
      <c r="E1362" s="196"/>
      <c r="F1362" s="197"/>
      <c r="G1362" s="302"/>
      <c r="H1362" s="302"/>
    </row>
    <row r="1363" spans="1:8" x14ac:dyDescent="0.3">
      <c r="A1363" s="188" t="s">
        <v>40</v>
      </c>
      <c r="B1363" s="167"/>
      <c r="C1363" s="189" t="s">
        <v>729</v>
      </c>
      <c r="D1363" s="167"/>
      <c r="E1363" s="196" t="s">
        <v>316</v>
      </c>
      <c r="F1363" s="197">
        <v>293</v>
      </c>
      <c r="G1363" s="302"/>
      <c r="H1363" s="302">
        <f>ROUND($F1363*G1363,2)</f>
        <v>0</v>
      </c>
    </row>
    <row r="1364" spans="1:8" x14ac:dyDescent="0.3">
      <c r="A1364" s="188"/>
      <c r="B1364" s="167"/>
      <c r="C1364" s="189"/>
      <c r="D1364" s="167"/>
      <c r="E1364" s="196"/>
      <c r="F1364" s="197"/>
      <c r="G1364" s="302"/>
      <c r="H1364" s="302"/>
    </row>
    <row r="1365" spans="1:8" x14ac:dyDescent="0.3">
      <c r="A1365" s="188" t="s">
        <v>42</v>
      </c>
      <c r="B1365" s="167"/>
      <c r="C1365" s="189" t="s">
        <v>752</v>
      </c>
      <c r="D1365" s="167"/>
      <c r="E1365" s="196" t="s">
        <v>316</v>
      </c>
      <c r="F1365" s="197">
        <v>10</v>
      </c>
      <c r="G1365" s="302"/>
      <c r="H1365" s="302">
        <f>ROUND($F1365*G1365,2)</f>
        <v>0</v>
      </c>
    </row>
    <row r="1366" spans="1:8" x14ac:dyDescent="0.3">
      <c r="A1366" s="188"/>
      <c r="B1366" s="167"/>
      <c r="C1366" s="189"/>
      <c r="D1366" s="167"/>
      <c r="E1366" s="196"/>
      <c r="F1366" s="197"/>
      <c r="G1366" s="302"/>
      <c r="H1366" s="302"/>
    </row>
    <row r="1367" spans="1:8" x14ac:dyDescent="0.3">
      <c r="A1367" s="188" t="s">
        <v>44</v>
      </c>
      <c r="B1367" s="167"/>
      <c r="C1367" s="189" t="s">
        <v>753</v>
      </c>
      <c r="D1367" s="167"/>
      <c r="E1367" s="196" t="s">
        <v>310</v>
      </c>
      <c r="F1367" s="197">
        <v>52</v>
      </c>
      <c r="G1367" s="302"/>
      <c r="H1367" s="302">
        <f>ROUND($F1367*G1367,2)</f>
        <v>0</v>
      </c>
    </row>
    <row r="1368" spans="1:8" x14ac:dyDescent="0.3">
      <c r="A1368" s="188"/>
      <c r="B1368" s="167"/>
      <c r="C1368" s="189"/>
      <c r="D1368" s="167"/>
      <c r="E1368" s="196"/>
      <c r="F1368" s="197"/>
      <c r="G1368" s="302"/>
      <c r="H1368" s="302"/>
    </row>
    <row r="1369" spans="1:8" x14ac:dyDescent="0.3">
      <c r="A1369" s="188"/>
      <c r="B1369" s="167"/>
      <c r="C1369" s="190" t="s">
        <v>654</v>
      </c>
      <c r="D1369" s="167"/>
      <c r="E1369" s="196"/>
      <c r="F1369" s="197"/>
      <c r="G1369" s="302"/>
      <c r="H1369" s="302"/>
    </row>
    <row r="1370" spans="1:8" x14ac:dyDescent="0.3">
      <c r="A1370" s="188"/>
      <c r="B1370" s="167"/>
      <c r="C1370" s="189"/>
      <c r="D1370" s="167"/>
      <c r="E1370" s="196"/>
      <c r="F1370" s="197"/>
      <c r="G1370" s="302"/>
      <c r="H1370" s="302"/>
    </row>
    <row r="1371" spans="1:8" x14ac:dyDescent="0.3">
      <c r="A1371" s="188"/>
      <c r="B1371" s="167"/>
      <c r="C1371" s="210" t="s">
        <v>754</v>
      </c>
      <c r="D1371" s="167"/>
      <c r="E1371" s="196"/>
      <c r="F1371" s="197"/>
      <c r="G1371" s="302"/>
      <c r="H1371" s="302"/>
    </row>
    <row r="1372" spans="1:8" x14ac:dyDescent="0.3">
      <c r="A1372" s="188"/>
      <c r="B1372" s="167"/>
      <c r="C1372" s="189"/>
      <c r="D1372" s="167"/>
      <c r="E1372" s="196"/>
      <c r="F1372" s="197"/>
      <c r="G1372" s="302"/>
      <c r="H1372" s="302"/>
    </row>
    <row r="1373" spans="1:8" x14ac:dyDescent="0.3">
      <c r="A1373" s="188" t="s">
        <v>46</v>
      </c>
      <c r="B1373" s="167"/>
      <c r="C1373" s="189" t="s">
        <v>755</v>
      </c>
      <c r="D1373" s="167"/>
      <c r="E1373" s="196" t="s">
        <v>310</v>
      </c>
      <c r="F1373" s="197">
        <v>35</v>
      </c>
      <c r="G1373" s="302"/>
      <c r="H1373" s="302">
        <f>ROUND($F1373*G1373,2)</f>
        <v>0</v>
      </c>
    </row>
    <row r="1374" spans="1:8" x14ac:dyDescent="0.3">
      <c r="A1374" s="188"/>
      <c r="B1374" s="167"/>
      <c r="C1374" s="189"/>
      <c r="D1374" s="167"/>
      <c r="E1374" s="196"/>
      <c r="F1374" s="197"/>
      <c r="G1374" s="302"/>
      <c r="H1374" s="302"/>
    </row>
    <row r="1375" spans="1:8" x14ac:dyDescent="0.3">
      <c r="A1375" s="188"/>
      <c r="B1375" s="167"/>
      <c r="C1375" s="189"/>
      <c r="D1375" s="167"/>
      <c r="E1375" s="196"/>
      <c r="F1375" s="197"/>
      <c r="G1375" s="302"/>
      <c r="H1375" s="302"/>
    </row>
    <row r="1376" spans="1:8" x14ac:dyDescent="0.3">
      <c r="A1376" s="188"/>
      <c r="B1376" s="167"/>
      <c r="C1376" s="189"/>
      <c r="D1376" s="167"/>
      <c r="E1376" s="196"/>
      <c r="F1376" s="197"/>
      <c r="G1376" s="302"/>
      <c r="H1376" s="302"/>
    </row>
    <row r="1377" spans="1:8" x14ac:dyDescent="0.3">
      <c r="A1377" s="188"/>
      <c r="B1377" s="167"/>
      <c r="C1377" s="189"/>
      <c r="D1377" s="167"/>
      <c r="E1377" s="196"/>
      <c r="F1377" s="197"/>
      <c r="G1377" s="302"/>
      <c r="H1377" s="302"/>
    </row>
    <row r="1378" spans="1:8" x14ac:dyDescent="0.3">
      <c r="A1378" s="188"/>
      <c r="B1378" s="167"/>
      <c r="C1378" s="189"/>
      <c r="D1378" s="167"/>
      <c r="E1378" s="196"/>
      <c r="F1378" s="197"/>
      <c r="G1378" s="302"/>
      <c r="H1378" s="302"/>
    </row>
    <row r="1379" spans="1:8" x14ac:dyDescent="0.3">
      <c r="A1379" s="188"/>
      <c r="B1379" s="167"/>
      <c r="C1379" s="189"/>
      <c r="D1379" s="167"/>
      <c r="E1379" s="196"/>
      <c r="F1379" s="197"/>
      <c r="G1379" s="302"/>
      <c r="H1379" s="302"/>
    </row>
    <row r="1380" spans="1:8" x14ac:dyDescent="0.3">
      <c r="A1380" s="188"/>
      <c r="B1380" s="167"/>
      <c r="C1380" s="189"/>
      <c r="D1380" s="167"/>
      <c r="E1380" s="196"/>
      <c r="F1380" s="197"/>
      <c r="G1380" s="302"/>
      <c r="H1380" s="302"/>
    </row>
    <row r="1381" spans="1:8" x14ac:dyDescent="0.3">
      <c r="A1381" s="188"/>
      <c r="B1381" s="167"/>
      <c r="C1381" s="189"/>
      <c r="D1381" s="167"/>
      <c r="E1381" s="196"/>
      <c r="F1381" s="197"/>
      <c r="G1381" s="302"/>
      <c r="H1381" s="302"/>
    </row>
    <row r="1382" spans="1:8" x14ac:dyDescent="0.3">
      <c r="A1382" s="188"/>
      <c r="B1382" s="167"/>
      <c r="C1382" s="189"/>
      <c r="D1382" s="167"/>
      <c r="E1382" s="196"/>
      <c r="F1382" s="197"/>
      <c r="G1382" s="302"/>
      <c r="H1382" s="302"/>
    </row>
    <row r="1383" spans="1:8" x14ac:dyDescent="0.3">
      <c r="A1383" s="188"/>
      <c r="B1383" s="167"/>
      <c r="C1383" s="189"/>
      <c r="D1383" s="167"/>
      <c r="E1383" s="196"/>
      <c r="F1383" s="197"/>
      <c r="G1383" s="302"/>
      <c r="H1383" s="302"/>
    </row>
    <row r="1384" spans="1:8" x14ac:dyDescent="0.3">
      <c r="A1384" s="188"/>
      <c r="B1384" s="167"/>
      <c r="C1384" s="189"/>
      <c r="D1384" s="167"/>
      <c r="E1384" s="196"/>
      <c r="F1384" s="197"/>
      <c r="G1384" s="302"/>
      <c r="H1384" s="302"/>
    </row>
    <row r="1385" spans="1:8" ht="24.9" customHeight="1" thickBot="1" x14ac:dyDescent="0.35">
      <c r="A1385" s="183"/>
      <c r="B1385" s="8"/>
      <c r="C1385" s="11" t="s">
        <v>930</v>
      </c>
      <c r="D1385" s="12"/>
      <c r="E1385" s="200"/>
      <c r="F1385" s="201"/>
      <c r="G1385" s="304"/>
      <c r="H1385" s="304">
        <f>SUM(H1352:H1375)</f>
        <v>0</v>
      </c>
    </row>
    <row r="1386" spans="1:8" ht="15" thickTop="1" x14ac:dyDescent="0.3">
      <c r="A1386" s="188"/>
      <c r="B1386" s="167"/>
      <c r="C1386" s="189"/>
      <c r="D1386" s="167"/>
      <c r="E1386" s="196"/>
      <c r="F1386" s="197"/>
      <c r="G1386" s="302"/>
      <c r="H1386" s="302"/>
    </row>
    <row r="1387" spans="1:8" x14ac:dyDescent="0.3">
      <c r="A1387" s="188"/>
      <c r="B1387" s="167"/>
      <c r="C1387" s="189"/>
      <c r="D1387" s="167"/>
      <c r="E1387" s="196"/>
      <c r="F1387" s="197"/>
      <c r="G1387" s="302"/>
      <c r="H1387" s="302"/>
    </row>
    <row r="1388" spans="1:8" x14ac:dyDescent="0.3">
      <c r="A1388" s="188"/>
      <c r="B1388" s="167"/>
      <c r="C1388" s="190" t="s">
        <v>858</v>
      </c>
      <c r="D1388" s="167"/>
      <c r="E1388" s="196"/>
      <c r="F1388" s="197"/>
      <c r="G1388" s="302"/>
      <c r="H1388" s="302"/>
    </row>
    <row r="1389" spans="1:8" x14ac:dyDescent="0.3">
      <c r="A1389" s="188"/>
      <c r="B1389" s="167"/>
      <c r="C1389" s="189"/>
      <c r="D1389" s="167"/>
      <c r="E1389" s="196"/>
      <c r="F1389" s="197"/>
      <c r="G1389" s="302"/>
      <c r="H1389" s="302"/>
    </row>
    <row r="1390" spans="1:8" x14ac:dyDescent="0.3">
      <c r="A1390" s="188"/>
      <c r="B1390" s="167"/>
      <c r="C1390" s="190" t="s">
        <v>757</v>
      </c>
      <c r="D1390" s="167"/>
      <c r="E1390" s="196"/>
      <c r="F1390" s="197"/>
      <c r="G1390" s="302"/>
      <c r="H1390" s="302"/>
    </row>
    <row r="1391" spans="1:8" x14ac:dyDescent="0.3">
      <c r="A1391" s="188"/>
      <c r="B1391" s="167"/>
      <c r="C1391" s="189"/>
      <c r="D1391" s="167"/>
      <c r="E1391" s="196"/>
      <c r="F1391" s="197"/>
      <c r="G1391" s="302"/>
      <c r="H1391" s="302"/>
    </row>
    <row r="1392" spans="1:8" x14ac:dyDescent="0.3">
      <c r="A1392" s="188"/>
      <c r="B1392" s="167"/>
      <c r="C1392" s="190" t="s">
        <v>388</v>
      </c>
      <c r="D1392" s="167"/>
      <c r="E1392" s="196"/>
      <c r="F1392" s="197"/>
      <c r="G1392" s="302"/>
      <c r="H1392" s="302"/>
    </row>
    <row r="1393" spans="1:8" x14ac:dyDescent="0.3">
      <c r="A1393" s="188"/>
      <c r="B1393" s="167"/>
      <c r="C1393" s="189"/>
      <c r="D1393" s="167"/>
      <c r="E1393" s="196"/>
      <c r="F1393" s="197"/>
      <c r="G1393" s="302"/>
      <c r="H1393" s="302"/>
    </row>
    <row r="1394" spans="1:8" ht="28.8" x14ac:dyDescent="0.3">
      <c r="A1394" s="188"/>
      <c r="B1394" s="167"/>
      <c r="C1394" s="189" t="s">
        <v>389</v>
      </c>
      <c r="D1394" s="167"/>
      <c r="E1394" s="196"/>
      <c r="F1394" s="197"/>
      <c r="G1394" s="302"/>
      <c r="H1394" s="302"/>
    </row>
    <row r="1395" spans="1:8" x14ac:dyDescent="0.3">
      <c r="A1395" s="188"/>
      <c r="B1395" s="167"/>
      <c r="C1395" s="189"/>
      <c r="D1395" s="167"/>
      <c r="E1395" s="196"/>
      <c r="F1395" s="197"/>
      <c r="G1395" s="302"/>
      <c r="H1395" s="302"/>
    </row>
    <row r="1396" spans="1:8" x14ac:dyDescent="0.3">
      <c r="A1396" s="188"/>
      <c r="B1396" s="167"/>
      <c r="C1396" s="190" t="s">
        <v>288</v>
      </c>
      <c r="D1396" s="167"/>
      <c r="E1396" s="196"/>
      <c r="F1396" s="197"/>
      <c r="G1396" s="302"/>
      <c r="H1396" s="302"/>
    </row>
    <row r="1397" spans="1:8" x14ac:dyDescent="0.3">
      <c r="A1397" s="188"/>
      <c r="B1397" s="167"/>
      <c r="C1397" s="189"/>
      <c r="D1397" s="167"/>
      <c r="E1397" s="196"/>
      <c r="F1397" s="197"/>
      <c r="G1397" s="302"/>
      <c r="H1397" s="302"/>
    </row>
    <row r="1398" spans="1:8" x14ac:dyDescent="0.3">
      <c r="A1398" s="188"/>
      <c r="B1398" s="167"/>
      <c r="C1398" s="210" t="s">
        <v>758</v>
      </c>
      <c r="D1398" s="167"/>
      <c r="E1398" s="196"/>
      <c r="F1398" s="197"/>
      <c r="G1398" s="302"/>
      <c r="H1398" s="302"/>
    </row>
    <row r="1399" spans="1:8" x14ac:dyDescent="0.3">
      <c r="A1399" s="188"/>
      <c r="B1399" s="167"/>
      <c r="C1399" s="189"/>
      <c r="D1399" s="167"/>
      <c r="E1399" s="196"/>
      <c r="F1399" s="197"/>
      <c r="G1399" s="302"/>
      <c r="H1399" s="302"/>
    </row>
    <row r="1400" spans="1:8" ht="100.8" x14ac:dyDescent="0.3">
      <c r="A1400" s="188"/>
      <c r="B1400" s="167"/>
      <c r="C1400" s="189" t="s">
        <v>759</v>
      </c>
      <c r="D1400" s="167"/>
      <c r="E1400" s="196"/>
      <c r="F1400" s="197"/>
      <c r="G1400" s="302"/>
      <c r="H1400" s="302"/>
    </row>
    <row r="1401" spans="1:8" x14ac:dyDescent="0.3">
      <c r="A1401" s="188"/>
      <c r="B1401" s="167"/>
      <c r="C1401" s="189"/>
      <c r="D1401" s="167"/>
      <c r="E1401" s="196"/>
      <c r="F1401" s="197"/>
      <c r="G1401" s="302"/>
      <c r="H1401" s="302"/>
    </row>
    <row r="1402" spans="1:8" x14ac:dyDescent="0.3">
      <c r="A1402" s="188"/>
      <c r="B1402" s="167"/>
      <c r="C1402" s="210" t="s">
        <v>760</v>
      </c>
      <c r="D1402" s="167"/>
      <c r="E1402" s="196"/>
      <c r="F1402" s="197"/>
      <c r="G1402" s="302"/>
      <c r="H1402" s="302"/>
    </row>
    <row r="1403" spans="1:8" x14ac:dyDescent="0.3">
      <c r="A1403" s="188"/>
      <c r="B1403" s="167"/>
      <c r="C1403" s="189"/>
      <c r="D1403" s="167"/>
      <c r="E1403" s="196"/>
      <c r="F1403" s="197"/>
      <c r="G1403" s="302"/>
      <c r="H1403" s="302"/>
    </row>
    <row r="1404" spans="1:8" ht="28.8" x14ac:dyDescent="0.3">
      <c r="A1404" s="188"/>
      <c r="B1404" s="167"/>
      <c r="C1404" s="189" t="s">
        <v>761</v>
      </c>
      <c r="D1404" s="167"/>
      <c r="E1404" s="196"/>
      <c r="F1404" s="197"/>
      <c r="G1404" s="302"/>
      <c r="H1404" s="302"/>
    </row>
    <row r="1405" spans="1:8" x14ac:dyDescent="0.3">
      <c r="A1405" s="188"/>
      <c r="B1405" s="167"/>
      <c r="C1405" s="189"/>
      <c r="D1405" s="167"/>
      <c r="E1405" s="196"/>
      <c r="F1405" s="197"/>
      <c r="G1405" s="302"/>
      <c r="H1405" s="302"/>
    </row>
    <row r="1406" spans="1:8" x14ac:dyDescent="0.3">
      <c r="A1406" s="188"/>
      <c r="B1406" s="167"/>
      <c r="C1406" s="210" t="s">
        <v>762</v>
      </c>
      <c r="D1406" s="167"/>
      <c r="E1406" s="196"/>
      <c r="F1406" s="197"/>
      <c r="G1406" s="302"/>
      <c r="H1406" s="302"/>
    </row>
    <row r="1407" spans="1:8" x14ac:dyDescent="0.3">
      <c r="A1407" s="188"/>
      <c r="B1407" s="167"/>
      <c r="C1407" s="189"/>
      <c r="D1407" s="167"/>
      <c r="E1407" s="196"/>
      <c r="F1407" s="197"/>
      <c r="G1407" s="302"/>
      <c r="H1407" s="302"/>
    </row>
    <row r="1408" spans="1:8" ht="100.8" x14ac:dyDescent="0.3">
      <c r="A1408" s="188"/>
      <c r="B1408" s="167"/>
      <c r="C1408" s="189" t="s">
        <v>763</v>
      </c>
      <c r="D1408" s="167"/>
      <c r="E1408" s="196"/>
      <c r="F1408" s="197"/>
      <c r="G1408" s="302"/>
      <c r="H1408" s="302"/>
    </row>
    <row r="1409" spans="1:8" x14ac:dyDescent="0.3">
      <c r="A1409" s="188"/>
      <c r="B1409" s="167"/>
      <c r="C1409" s="189"/>
      <c r="D1409" s="167"/>
      <c r="E1409" s="196"/>
      <c r="F1409" s="197"/>
      <c r="G1409" s="302"/>
      <c r="H1409" s="302"/>
    </row>
    <row r="1410" spans="1:8" x14ac:dyDescent="0.3">
      <c r="A1410" s="188"/>
      <c r="B1410" s="167"/>
      <c r="C1410" s="210" t="s">
        <v>764</v>
      </c>
      <c r="D1410" s="167"/>
      <c r="E1410" s="196"/>
      <c r="F1410" s="197"/>
      <c r="G1410" s="302"/>
      <c r="H1410" s="302"/>
    </row>
    <row r="1411" spans="1:8" x14ac:dyDescent="0.3">
      <c r="A1411" s="188"/>
      <c r="B1411" s="167"/>
      <c r="C1411" s="189"/>
      <c r="D1411" s="167"/>
      <c r="E1411" s="196"/>
      <c r="F1411" s="197"/>
      <c r="G1411" s="302"/>
      <c r="H1411" s="302"/>
    </row>
    <row r="1412" spans="1:8" ht="28.8" x14ac:dyDescent="0.3">
      <c r="A1412" s="188"/>
      <c r="B1412" s="167"/>
      <c r="C1412" s="189" t="s">
        <v>765</v>
      </c>
      <c r="D1412" s="167"/>
      <c r="E1412" s="196"/>
      <c r="F1412" s="197"/>
      <c r="G1412" s="302"/>
      <c r="H1412" s="302"/>
    </row>
    <row r="1413" spans="1:8" x14ac:dyDescent="0.3">
      <c r="A1413" s="188"/>
      <c r="B1413" s="167"/>
      <c r="C1413" s="189"/>
      <c r="D1413" s="167"/>
      <c r="E1413" s="196"/>
      <c r="F1413" s="197"/>
      <c r="G1413" s="302"/>
      <c r="H1413" s="302"/>
    </row>
    <row r="1414" spans="1:8" x14ac:dyDescent="0.3">
      <c r="A1414" s="188"/>
      <c r="B1414" s="167"/>
      <c r="C1414" s="210" t="s">
        <v>766</v>
      </c>
      <c r="D1414" s="167"/>
      <c r="E1414" s="196"/>
      <c r="F1414" s="197"/>
      <c r="G1414" s="302"/>
      <c r="H1414" s="302"/>
    </row>
    <row r="1415" spans="1:8" x14ac:dyDescent="0.3">
      <c r="A1415" s="188"/>
      <c r="B1415" s="167"/>
      <c r="C1415" s="189"/>
      <c r="D1415" s="167"/>
      <c r="E1415" s="196"/>
      <c r="F1415" s="197"/>
      <c r="G1415" s="302"/>
      <c r="H1415" s="302"/>
    </row>
    <row r="1416" spans="1:8" ht="28.8" x14ac:dyDescent="0.3">
      <c r="A1416" s="188"/>
      <c r="B1416" s="167"/>
      <c r="C1416" s="189" t="s">
        <v>765</v>
      </c>
      <c r="D1416" s="167"/>
      <c r="E1416" s="196"/>
      <c r="F1416" s="197"/>
      <c r="G1416" s="302"/>
      <c r="H1416" s="302"/>
    </row>
    <row r="1417" spans="1:8" x14ac:dyDescent="0.3">
      <c r="A1417" s="188"/>
      <c r="B1417" s="167"/>
      <c r="C1417" s="189"/>
      <c r="D1417" s="167"/>
      <c r="E1417" s="196"/>
      <c r="F1417" s="197"/>
      <c r="G1417" s="302"/>
      <c r="H1417" s="302"/>
    </row>
    <row r="1418" spans="1:8" x14ac:dyDescent="0.3">
      <c r="A1418" s="188"/>
      <c r="B1418" s="167"/>
      <c r="C1418" s="210" t="s">
        <v>767</v>
      </c>
      <c r="D1418" s="167"/>
      <c r="E1418" s="196"/>
      <c r="F1418" s="197"/>
      <c r="G1418" s="302"/>
      <c r="H1418" s="302"/>
    </row>
    <row r="1419" spans="1:8" x14ac:dyDescent="0.3">
      <c r="A1419" s="188"/>
      <c r="B1419" s="167"/>
      <c r="C1419" s="189"/>
      <c r="D1419" s="167"/>
      <c r="E1419" s="196"/>
      <c r="F1419" s="197"/>
      <c r="G1419" s="302"/>
      <c r="H1419" s="302"/>
    </row>
    <row r="1420" spans="1:8" ht="43.2" x14ac:dyDescent="0.3">
      <c r="A1420" s="188"/>
      <c r="B1420" s="167"/>
      <c r="C1420" s="189" t="s">
        <v>768</v>
      </c>
      <c r="D1420" s="167"/>
      <c r="E1420" s="196"/>
      <c r="F1420" s="197"/>
      <c r="G1420" s="302"/>
      <c r="H1420" s="302"/>
    </row>
    <row r="1421" spans="1:8" x14ac:dyDescent="0.3">
      <c r="A1421" s="188"/>
      <c r="B1421" s="167"/>
      <c r="C1421" s="189"/>
      <c r="D1421" s="167"/>
      <c r="E1421" s="196"/>
      <c r="F1421" s="197"/>
      <c r="G1421" s="302"/>
      <c r="H1421" s="302"/>
    </row>
    <row r="1422" spans="1:8" x14ac:dyDescent="0.3">
      <c r="A1422" s="188"/>
      <c r="B1422" s="167"/>
      <c r="C1422" s="210" t="s">
        <v>769</v>
      </c>
      <c r="D1422" s="167"/>
      <c r="E1422" s="196"/>
      <c r="F1422" s="197"/>
      <c r="G1422" s="302"/>
      <c r="H1422" s="302"/>
    </row>
    <row r="1423" spans="1:8" x14ac:dyDescent="0.3">
      <c r="A1423" s="188"/>
      <c r="B1423" s="167"/>
      <c r="C1423" s="189"/>
      <c r="D1423" s="167"/>
      <c r="E1423" s="196"/>
      <c r="F1423" s="197"/>
      <c r="G1423" s="302"/>
      <c r="H1423" s="302"/>
    </row>
    <row r="1424" spans="1:8" ht="28.8" x14ac:dyDescent="0.3">
      <c r="A1424" s="188"/>
      <c r="B1424" s="167"/>
      <c r="C1424" s="189" t="s">
        <v>770</v>
      </c>
      <c r="D1424" s="167"/>
      <c r="E1424" s="196"/>
      <c r="F1424" s="197"/>
      <c r="G1424" s="302"/>
      <c r="H1424" s="302"/>
    </row>
    <row r="1425" spans="1:8" x14ac:dyDescent="0.3">
      <c r="A1425" s="188"/>
      <c r="B1425" s="167"/>
      <c r="C1425" s="189"/>
      <c r="D1425" s="167"/>
      <c r="E1425" s="196"/>
      <c r="F1425" s="197"/>
      <c r="G1425" s="302"/>
      <c r="H1425" s="302"/>
    </row>
    <row r="1426" spans="1:8" x14ac:dyDescent="0.3">
      <c r="A1426" s="188"/>
      <c r="B1426" s="167"/>
      <c r="C1426" s="189" t="s">
        <v>771</v>
      </c>
      <c r="D1426" s="167"/>
      <c r="E1426" s="196"/>
      <c r="F1426" s="197"/>
      <c r="G1426" s="302"/>
      <c r="H1426" s="302"/>
    </row>
    <row r="1427" spans="1:8" x14ac:dyDescent="0.3">
      <c r="A1427" s="188"/>
      <c r="B1427" s="167"/>
      <c r="C1427" s="189"/>
      <c r="D1427" s="167"/>
      <c r="E1427" s="196"/>
      <c r="F1427" s="197"/>
      <c r="G1427" s="302"/>
      <c r="H1427" s="302"/>
    </row>
    <row r="1428" spans="1:8" x14ac:dyDescent="0.3">
      <c r="A1428" s="188"/>
      <c r="B1428" s="167"/>
      <c r="C1428" s="210" t="s">
        <v>772</v>
      </c>
      <c r="D1428" s="167"/>
      <c r="E1428" s="196"/>
      <c r="F1428" s="197"/>
      <c r="G1428" s="302"/>
      <c r="H1428" s="302"/>
    </row>
    <row r="1429" spans="1:8" x14ac:dyDescent="0.3">
      <c r="A1429" s="188"/>
      <c r="B1429" s="167"/>
      <c r="C1429" s="189"/>
      <c r="D1429" s="167"/>
      <c r="E1429" s="196"/>
      <c r="F1429" s="197"/>
      <c r="G1429" s="302"/>
      <c r="H1429" s="302"/>
    </row>
    <row r="1430" spans="1:8" ht="28.8" x14ac:dyDescent="0.3">
      <c r="A1430" s="188"/>
      <c r="B1430" s="167"/>
      <c r="C1430" s="189" t="s">
        <v>773</v>
      </c>
      <c r="D1430" s="167"/>
      <c r="E1430" s="196"/>
      <c r="F1430" s="197"/>
      <c r="G1430" s="302"/>
      <c r="H1430" s="302"/>
    </row>
    <row r="1431" spans="1:8" x14ac:dyDescent="0.3">
      <c r="A1431" s="188"/>
      <c r="B1431" s="167"/>
      <c r="C1431" s="189"/>
      <c r="D1431" s="167"/>
      <c r="E1431" s="196"/>
      <c r="F1431" s="197"/>
      <c r="G1431" s="302"/>
      <c r="H1431" s="302"/>
    </row>
    <row r="1432" spans="1:8" ht="100.8" x14ac:dyDescent="0.3">
      <c r="A1432" s="188"/>
      <c r="B1432" s="167"/>
      <c r="C1432" s="189" t="s">
        <v>774</v>
      </c>
      <c r="D1432" s="167"/>
      <c r="E1432" s="196"/>
      <c r="F1432" s="197"/>
      <c r="G1432" s="302"/>
      <c r="H1432" s="302"/>
    </row>
    <row r="1433" spans="1:8" ht="15" thickBot="1" x14ac:dyDescent="0.35">
      <c r="A1433" s="211"/>
      <c r="B1433" s="16"/>
      <c r="C1433" s="17"/>
      <c r="D1433" s="16"/>
      <c r="E1433" s="206"/>
      <c r="F1433" s="207"/>
      <c r="G1433" s="310"/>
      <c r="H1433" s="310"/>
    </row>
    <row r="1434" spans="1:8" ht="15" thickTop="1" x14ac:dyDescent="0.3">
      <c r="A1434" s="188"/>
      <c r="B1434" s="167"/>
      <c r="C1434" s="189"/>
      <c r="D1434" s="167"/>
      <c r="E1434" s="196"/>
      <c r="F1434" s="197"/>
      <c r="G1434" s="302"/>
      <c r="H1434" s="302"/>
    </row>
    <row r="1435" spans="1:8" x14ac:dyDescent="0.3">
      <c r="A1435" s="188"/>
      <c r="B1435" s="167"/>
      <c r="C1435" s="210" t="s">
        <v>775</v>
      </c>
      <c r="D1435" s="167"/>
      <c r="E1435" s="196"/>
      <c r="F1435" s="197"/>
      <c r="G1435" s="302"/>
      <c r="H1435" s="302"/>
    </row>
    <row r="1436" spans="1:8" x14ac:dyDescent="0.3">
      <c r="A1436" s="188"/>
      <c r="B1436" s="167"/>
      <c r="C1436" s="189"/>
      <c r="D1436" s="167"/>
      <c r="E1436" s="196"/>
      <c r="F1436" s="197"/>
      <c r="G1436" s="302"/>
      <c r="H1436" s="302"/>
    </row>
    <row r="1437" spans="1:8" x14ac:dyDescent="0.3">
      <c r="A1437" s="188"/>
      <c r="B1437" s="167"/>
      <c r="C1437" s="189" t="s">
        <v>776</v>
      </c>
      <c r="D1437" s="167"/>
      <c r="E1437" s="196"/>
      <c r="F1437" s="197"/>
      <c r="G1437" s="302"/>
      <c r="H1437" s="302"/>
    </row>
    <row r="1438" spans="1:8" x14ac:dyDescent="0.3">
      <c r="A1438" s="188"/>
      <c r="B1438" s="167"/>
      <c r="C1438" s="189"/>
      <c r="D1438" s="167"/>
      <c r="E1438" s="196"/>
      <c r="F1438" s="197"/>
      <c r="G1438" s="302"/>
      <c r="H1438" s="302"/>
    </row>
    <row r="1439" spans="1:8" x14ac:dyDescent="0.3">
      <c r="A1439" s="188"/>
      <c r="B1439" s="167"/>
      <c r="C1439" s="210" t="s">
        <v>777</v>
      </c>
      <c r="D1439" s="167"/>
      <c r="E1439" s="196"/>
      <c r="F1439" s="197"/>
      <c r="G1439" s="302"/>
      <c r="H1439" s="302"/>
    </row>
    <row r="1440" spans="1:8" x14ac:dyDescent="0.3">
      <c r="A1440" s="188"/>
      <c r="B1440" s="167"/>
      <c r="C1440" s="189"/>
      <c r="D1440" s="167"/>
      <c r="E1440" s="196"/>
      <c r="F1440" s="197"/>
      <c r="G1440" s="302"/>
      <c r="H1440" s="302"/>
    </row>
    <row r="1441" spans="1:8" ht="28.8" x14ac:dyDescent="0.3">
      <c r="A1441" s="188"/>
      <c r="B1441" s="167"/>
      <c r="C1441" s="189" t="s">
        <v>778</v>
      </c>
      <c r="D1441" s="167"/>
      <c r="E1441" s="196"/>
      <c r="F1441" s="197"/>
      <c r="G1441" s="302"/>
      <c r="H1441" s="302"/>
    </row>
    <row r="1442" spans="1:8" x14ac:dyDescent="0.3">
      <c r="A1442" s="188"/>
      <c r="B1442" s="167"/>
      <c r="C1442" s="189"/>
      <c r="D1442" s="167"/>
      <c r="E1442" s="196"/>
      <c r="F1442" s="197"/>
      <c r="G1442" s="302"/>
      <c r="H1442" s="302"/>
    </row>
    <row r="1443" spans="1:8" x14ac:dyDescent="0.3">
      <c r="A1443" s="188"/>
      <c r="B1443" s="167"/>
      <c r="C1443" s="210" t="s">
        <v>402</v>
      </c>
      <c r="D1443" s="167"/>
      <c r="E1443" s="196"/>
      <c r="F1443" s="197"/>
      <c r="G1443" s="302"/>
      <c r="H1443" s="302"/>
    </row>
    <row r="1444" spans="1:8" x14ac:dyDescent="0.3">
      <c r="A1444" s="188"/>
      <c r="B1444" s="167"/>
      <c r="C1444" s="189"/>
      <c r="D1444" s="167"/>
      <c r="E1444" s="196"/>
      <c r="F1444" s="197"/>
      <c r="G1444" s="302"/>
      <c r="H1444" s="302"/>
    </row>
    <row r="1445" spans="1:8" ht="28.8" x14ac:dyDescent="0.3">
      <c r="A1445" s="188"/>
      <c r="B1445" s="167"/>
      <c r="C1445" s="189" t="s">
        <v>403</v>
      </c>
      <c r="D1445" s="167"/>
      <c r="E1445" s="196"/>
      <c r="F1445" s="197"/>
      <c r="G1445" s="302"/>
      <c r="H1445" s="302"/>
    </row>
    <row r="1446" spans="1:8" x14ac:dyDescent="0.3">
      <c r="A1446" s="188"/>
      <c r="B1446" s="167"/>
      <c r="C1446" s="189"/>
      <c r="D1446" s="167"/>
      <c r="E1446" s="196"/>
      <c r="F1446" s="197"/>
      <c r="G1446" s="302"/>
      <c r="H1446" s="302"/>
    </row>
    <row r="1447" spans="1:8" ht="28.8" x14ac:dyDescent="0.3">
      <c r="A1447" s="188"/>
      <c r="B1447" s="167"/>
      <c r="C1447" s="189" t="s">
        <v>779</v>
      </c>
      <c r="D1447" s="167"/>
      <c r="E1447" s="196"/>
      <c r="F1447" s="197"/>
      <c r="G1447" s="302"/>
      <c r="H1447" s="302"/>
    </row>
    <row r="1448" spans="1:8" x14ac:dyDescent="0.3">
      <c r="A1448" s="188"/>
      <c r="B1448" s="167"/>
      <c r="C1448" s="189"/>
      <c r="D1448" s="167"/>
      <c r="E1448" s="196"/>
      <c r="F1448" s="197"/>
      <c r="G1448" s="302"/>
      <c r="H1448" s="302"/>
    </row>
    <row r="1449" spans="1:8" x14ac:dyDescent="0.3">
      <c r="A1449" s="188"/>
      <c r="B1449" s="167"/>
      <c r="C1449" s="190" t="s">
        <v>780</v>
      </c>
      <c r="D1449" s="167"/>
      <c r="E1449" s="196"/>
      <c r="F1449" s="197"/>
      <c r="G1449" s="302"/>
      <c r="H1449" s="302"/>
    </row>
    <row r="1450" spans="1:8" x14ac:dyDescent="0.3">
      <c r="A1450" s="188"/>
      <c r="B1450" s="167"/>
      <c r="C1450" s="189"/>
      <c r="D1450" s="167"/>
      <c r="E1450" s="196"/>
      <c r="F1450" s="197"/>
      <c r="G1450" s="302"/>
      <c r="H1450" s="302"/>
    </row>
    <row r="1451" spans="1:8" x14ac:dyDescent="0.3">
      <c r="A1451" s="188"/>
      <c r="B1451" s="167"/>
      <c r="C1451" s="210" t="s">
        <v>781</v>
      </c>
      <c r="D1451" s="167"/>
      <c r="E1451" s="196"/>
      <c r="F1451" s="197"/>
      <c r="G1451" s="302"/>
      <c r="H1451" s="302"/>
    </row>
    <row r="1452" spans="1:8" x14ac:dyDescent="0.3">
      <c r="A1452" s="188"/>
      <c r="B1452" s="167"/>
      <c r="C1452" s="189"/>
      <c r="D1452" s="167"/>
      <c r="E1452" s="196"/>
      <c r="F1452" s="197"/>
      <c r="G1452" s="302"/>
      <c r="H1452" s="302"/>
    </row>
    <row r="1453" spans="1:8" x14ac:dyDescent="0.3">
      <c r="A1453" s="188" t="s">
        <v>13</v>
      </c>
      <c r="B1453" s="167"/>
      <c r="C1453" s="189" t="s">
        <v>782</v>
      </c>
      <c r="D1453" s="167"/>
      <c r="E1453" s="196" t="s">
        <v>310</v>
      </c>
      <c r="F1453" s="197">
        <v>58</v>
      </c>
      <c r="G1453" s="302"/>
      <c r="H1453" s="302">
        <f>ROUND($F1453*G1453,2)</f>
        <v>0</v>
      </c>
    </row>
    <row r="1454" spans="1:8" x14ac:dyDescent="0.3">
      <c r="A1454" s="188"/>
      <c r="B1454" s="167"/>
      <c r="C1454" s="189"/>
      <c r="D1454" s="167"/>
      <c r="E1454" s="196"/>
      <c r="F1454" s="197"/>
      <c r="G1454" s="302"/>
      <c r="H1454" s="302"/>
    </row>
    <row r="1455" spans="1:8" x14ac:dyDescent="0.3">
      <c r="A1455" s="188" t="s">
        <v>36</v>
      </c>
      <c r="B1455" s="167"/>
      <c r="C1455" s="189" t="s">
        <v>783</v>
      </c>
      <c r="D1455" s="167"/>
      <c r="E1455" s="196" t="s">
        <v>312</v>
      </c>
      <c r="F1455" s="197">
        <v>8</v>
      </c>
      <c r="G1455" s="302"/>
      <c r="H1455" s="302">
        <f>ROUND($F1455*G1455,2)</f>
        <v>0</v>
      </c>
    </row>
    <row r="1456" spans="1:8" x14ac:dyDescent="0.3">
      <c r="A1456" s="188"/>
      <c r="B1456" s="167"/>
      <c r="C1456" s="189"/>
      <c r="D1456" s="167"/>
      <c r="E1456" s="196"/>
      <c r="F1456" s="197"/>
      <c r="G1456" s="302"/>
      <c r="H1456" s="302"/>
    </row>
    <row r="1457" spans="1:8" x14ac:dyDescent="0.3">
      <c r="A1457" s="188" t="s">
        <v>40</v>
      </c>
      <c r="B1457" s="167"/>
      <c r="C1457" s="189" t="s">
        <v>784</v>
      </c>
      <c r="D1457" s="167"/>
      <c r="E1457" s="196" t="s">
        <v>312</v>
      </c>
      <c r="F1457" s="197">
        <v>8</v>
      </c>
      <c r="G1457" s="302"/>
      <c r="H1457" s="302">
        <f>ROUND($F1457*G1457,2)</f>
        <v>0</v>
      </c>
    </row>
    <row r="1458" spans="1:8" x14ac:dyDescent="0.3">
      <c r="A1458" s="188"/>
      <c r="B1458" s="167"/>
      <c r="C1458" s="189"/>
      <c r="D1458" s="167"/>
      <c r="E1458" s="196"/>
      <c r="F1458" s="197"/>
      <c r="G1458" s="302"/>
      <c r="H1458" s="302"/>
    </row>
    <row r="1459" spans="1:8" x14ac:dyDescent="0.3">
      <c r="A1459" s="188" t="s">
        <v>42</v>
      </c>
      <c r="B1459" s="167"/>
      <c r="C1459" s="189" t="s">
        <v>785</v>
      </c>
      <c r="D1459" s="167"/>
      <c r="E1459" s="196" t="s">
        <v>310</v>
      </c>
      <c r="F1459" s="197">
        <v>29</v>
      </c>
      <c r="G1459" s="302"/>
      <c r="H1459" s="302">
        <f>ROUND($F1459*G1459,2)</f>
        <v>0</v>
      </c>
    </row>
    <row r="1460" spans="1:8" x14ac:dyDescent="0.3">
      <c r="A1460" s="188"/>
      <c r="B1460" s="167"/>
      <c r="C1460" s="189"/>
      <c r="D1460" s="167"/>
      <c r="E1460" s="196"/>
      <c r="F1460" s="197"/>
      <c r="G1460" s="302"/>
      <c r="H1460" s="302"/>
    </row>
    <row r="1461" spans="1:8" x14ac:dyDescent="0.3">
      <c r="A1461" s="188" t="s">
        <v>44</v>
      </c>
      <c r="B1461" s="167"/>
      <c r="C1461" s="189" t="s">
        <v>786</v>
      </c>
      <c r="D1461" s="167"/>
      <c r="E1461" s="196" t="s">
        <v>312</v>
      </c>
      <c r="F1461" s="197">
        <v>12</v>
      </c>
      <c r="G1461" s="302"/>
      <c r="H1461" s="302">
        <f>ROUND($F1461*G1461,2)</f>
        <v>0</v>
      </c>
    </row>
    <row r="1462" spans="1:8" x14ac:dyDescent="0.3">
      <c r="A1462" s="188"/>
      <c r="B1462" s="167"/>
      <c r="C1462" s="189"/>
      <c r="D1462" s="167"/>
      <c r="E1462" s="196"/>
      <c r="F1462" s="197"/>
      <c r="G1462" s="302"/>
      <c r="H1462" s="302"/>
    </row>
    <row r="1463" spans="1:8" x14ac:dyDescent="0.3">
      <c r="A1463" s="188" t="s">
        <v>46</v>
      </c>
      <c r="B1463" s="167"/>
      <c r="C1463" s="189" t="s">
        <v>787</v>
      </c>
      <c r="D1463" s="167"/>
      <c r="E1463" s="196" t="s">
        <v>312</v>
      </c>
      <c r="F1463" s="197">
        <v>10</v>
      </c>
      <c r="G1463" s="302"/>
      <c r="H1463" s="302">
        <f>ROUND($F1463*G1463,2)</f>
        <v>0</v>
      </c>
    </row>
    <row r="1464" spans="1:8" x14ac:dyDescent="0.3">
      <c r="A1464" s="188"/>
      <c r="B1464" s="167"/>
      <c r="C1464" s="189"/>
      <c r="D1464" s="167"/>
      <c r="E1464" s="196"/>
      <c r="F1464" s="197"/>
      <c r="G1464" s="302"/>
      <c r="H1464" s="302"/>
    </row>
    <row r="1465" spans="1:8" x14ac:dyDescent="0.3">
      <c r="A1465" s="188" t="s">
        <v>48</v>
      </c>
      <c r="B1465" s="167"/>
      <c r="C1465" s="189" t="s">
        <v>788</v>
      </c>
      <c r="D1465" s="167"/>
      <c r="E1465" s="196" t="s">
        <v>312</v>
      </c>
      <c r="F1465" s="197">
        <v>12</v>
      </c>
      <c r="G1465" s="302"/>
      <c r="H1465" s="302">
        <f>ROUND($F1465*G1465,2)</f>
        <v>0</v>
      </c>
    </row>
    <row r="1466" spans="1:8" x14ac:dyDescent="0.3">
      <c r="A1466" s="188"/>
      <c r="B1466" s="167"/>
      <c r="C1466" s="189"/>
      <c r="D1466" s="167"/>
      <c r="E1466" s="196"/>
      <c r="F1466" s="197"/>
      <c r="G1466" s="302"/>
      <c r="H1466" s="302"/>
    </row>
    <row r="1467" spans="1:8" ht="28.8" x14ac:dyDescent="0.3">
      <c r="A1467" s="188"/>
      <c r="B1467" s="167"/>
      <c r="C1467" s="189" t="s">
        <v>789</v>
      </c>
      <c r="D1467" s="167"/>
      <c r="E1467" s="196"/>
      <c r="F1467" s="197"/>
      <c r="G1467" s="302"/>
      <c r="H1467" s="302"/>
    </row>
    <row r="1468" spans="1:8" x14ac:dyDescent="0.3">
      <c r="A1468" s="188"/>
      <c r="B1468" s="167"/>
      <c r="C1468" s="189"/>
      <c r="D1468" s="167"/>
      <c r="E1468" s="196"/>
      <c r="F1468" s="197"/>
      <c r="G1468" s="302"/>
      <c r="H1468" s="302"/>
    </row>
    <row r="1469" spans="1:8" x14ac:dyDescent="0.3">
      <c r="A1469" s="188"/>
      <c r="B1469" s="167"/>
      <c r="C1469" s="190" t="s">
        <v>790</v>
      </c>
      <c r="D1469" s="167"/>
      <c r="E1469" s="196"/>
      <c r="F1469" s="197"/>
      <c r="G1469" s="302"/>
      <c r="H1469" s="302"/>
    </row>
    <row r="1470" spans="1:8" x14ac:dyDescent="0.3">
      <c r="A1470" s="188"/>
      <c r="B1470" s="167"/>
      <c r="C1470" s="189"/>
      <c r="D1470" s="167"/>
      <c r="E1470" s="196"/>
      <c r="F1470" s="197"/>
      <c r="G1470" s="302"/>
      <c r="H1470" s="302"/>
    </row>
    <row r="1471" spans="1:8" x14ac:dyDescent="0.3">
      <c r="A1471" s="188"/>
      <c r="B1471" s="167"/>
      <c r="C1471" s="210" t="s">
        <v>791</v>
      </c>
      <c r="D1471" s="167"/>
      <c r="E1471" s="196"/>
      <c r="F1471" s="197"/>
      <c r="G1471" s="302"/>
      <c r="H1471" s="302"/>
    </row>
    <row r="1472" spans="1:8" x14ac:dyDescent="0.3">
      <c r="A1472" s="188"/>
      <c r="B1472" s="167"/>
      <c r="C1472" s="189"/>
      <c r="D1472" s="167"/>
      <c r="E1472" s="196"/>
      <c r="F1472" s="197"/>
      <c r="G1472" s="302"/>
      <c r="H1472" s="302"/>
    </row>
    <row r="1473" spans="1:8" ht="28.8" x14ac:dyDescent="0.3">
      <c r="A1473" s="188" t="s">
        <v>172</v>
      </c>
      <c r="B1473" s="167"/>
      <c r="C1473" s="189" t="s">
        <v>792</v>
      </c>
      <c r="D1473" s="167"/>
      <c r="E1473" s="196" t="s">
        <v>312</v>
      </c>
      <c r="F1473" s="197">
        <v>1</v>
      </c>
      <c r="G1473" s="302"/>
      <c r="H1473" s="302">
        <f>ROUND($F1473*G1473,2)</f>
        <v>0</v>
      </c>
    </row>
    <row r="1474" spans="1:8" x14ac:dyDescent="0.3">
      <c r="A1474" s="188"/>
      <c r="B1474" s="167"/>
      <c r="C1474" s="189"/>
      <c r="D1474" s="167"/>
      <c r="E1474" s="196"/>
      <c r="F1474" s="197"/>
      <c r="G1474" s="302"/>
      <c r="H1474" s="302"/>
    </row>
    <row r="1475" spans="1:8" x14ac:dyDescent="0.3">
      <c r="A1475" s="188"/>
      <c r="B1475" s="167"/>
      <c r="C1475" s="210" t="s">
        <v>793</v>
      </c>
      <c r="D1475" s="167"/>
      <c r="E1475" s="196"/>
      <c r="F1475" s="197"/>
      <c r="G1475" s="302"/>
      <c r="H1475" s="302"/>
    </row>
    <row r="1476" spans="1:8" x14ac:dyDescent="0.3">
      <c r="A1476" s="188"/>
      <c r="B1476" s="167"/>
      <c r="C1476" s="189"/>
      <c r="D1476" s="167"/>
      <c r="E1476" s="196"/>
      <c r="F1476" s="197"/>
      <c r="G1476" s="302"/>
      <c r="H1476" s="302"/>
    </row>
    <row r="1477" spans="1:8" ht="28.8" x14ac:dyDescent="0.3">
      <c r="A1477" s="188" t="s">
        <v>174</v>
      </c>
      <c r="B1477" s="167"/>
      <c r="C1477" s="189" t="s">
        <v>794</v>
      </c>
      <c r="D1477" s="167"/>
      <c r="E1477" s="196" t="s">
        <v>312</v>
      </c>
      <c r="F1477" s="197">
        <v>5</v>
      </c>
      <c r="G1477" s="302"/>
      <c r="H1477" s="302">
        <f>ROUND($F1477*G1477,2)</f>
        <v>0</v>
      </c>
    </row>
    <row r="1478" spans="1:8" x14ac:dyDescent="0.3">
      <c r="A1478" s="188"/>
      <c r="B1478" s="167"/>
      <c r="C1478" s="189"/>
      <c r="D1478" s="167"/>
      <c r="E1478" s="196"/>
      <c r="F1478" s="197"/>
      <c r="G1478" s="302"/>
      <c r="H1478" s="302"/>
    </row>
    <row r="1479" spans="1:8" ht="28.8" x14ac:dyDescent="0.3">
      <c r="A1479" s="188" t="s">
        <v>186</v>
      </c>
      <c r="B1479" s="167"/>
      <c r="C1479" s="189" t="s">
        <v>795</v>
      </c>
      <c r="D1479" s="167"/>
      <c r="E1479" s="196" t="s">
        <v>312</v>
      </c>
      <c r="F1479" s="197">
        <v>2</v>
      </c>
      <c r="G1479" s="302"/>
      <c r="H1479" s="302">
        <f>ROUND($F1479*G1479,2)</f>
        <v>0</v>
      </c>
    </row>
    <row r="1480" spans="1:8" x14ac:dyDescent="0.3">
      <c r="A1480" s="188"/>
      <c r="B1480" s="167"/>
      <c r="C1480" s="189"/>
      <c r="D1480" s="167"/>
      <c r="E1480" s="196"/>
      <c r="F1480" s="197"/>
      <c r="G1480" s="302"/>
      <c r="H1480" s="302"/>
    </row>
    <row r="1481" spans="1:8" x14ac:dyDescent="0.3">
      <c r="A1481" s="188" t="s">
        <v>188</v>
      </c>
      <c r="B1481" s="167"/>
      <c r="C1481" s="189" t="s">
        <v>796</v>
      </c>
      <c r="D1481" s="167"/>
      <c r="E1481" s="196" t="s">
        <v>312</v>
      </c>
      <c r="F1481" s="197">
        <v>7</v>
      </c>
      <c r="G1481" s="302"/>
      <c r="H1481" s="302">
        <f>ROUND($F1481*G1481,2)</f>
        <v>0</v>
      </c>
    </row>
    <row r="1482" spans="1:8" x14ac:dyDescent="0.3">
      <c r="A1482" s="188"/>
      <c r="B1482" s="167"/>
      <c r="C1482" s="189"/>
      <c r="D1482" s="167"/>
      <c r="E1482" s="196"/>
      <c r="F1482" s="197"/>
      <c r="G1482" s="302"/>
      <c r="H1482" s="302"/>
    </row>
    <row r="1483" spans="1:8" x14ac:dyDescent="0.3">
      <c r="A1483" s="188"/>
      <c r="B1483" s="167"/>
      <c r="C1483" s="190" t="s">
        <v>797</v>
      </c>
      <c r="D1483" s="167"/>
      <c r="E1483" s="196"/>
      <c r="F1483" s="197"/>
      <c r="G1483" s="302"/>
      <c r="H1483" s="302"/>
    </row>
    <row r="1484" spans="1:8" x14ac:dyDescent="0.3">
      <c r="A1484" s="188"/>
      <c r="B1484" s="167"/>
      <c r="C1484" s="189"/>
      <c r="D1484" s="167"/>
      <c r="E1484" s="196"/>
      <c r="F1484" s="197"/>
      <c r="G1484" s="302"/>
      <c r="H1484" s="302"/>
    </row>
    <row r="1485" spans="1:8" x14ac:dyDescent="0.3">
      <c r="A1485" s="188" t="s">
        <v>190</v>
      </c>
      <c r="B1485" s="167"/>
      <c r="C1485" s="189" t="s">
        <v>798</v>
      </c>
      <c r="D1485" s="167"/>
      <c r="E1485" s="196" t="s">
        <v>312</v>
      </c>
      <c r="F1485" s="197">
        <v>6</v>
      </c>
      <c r="G1485" s="302"/>
      <c r="H1485" s="302">
        <f>ROUND($F1485*G1485,2)</f>
        <v>0</v>
      </c>
    </row>
    <row r="1486" spans="1:8" x14ac:dyDescent="0.3">
      <c r="A1486" s="188"/>
      <c r="B1486" s="167"/>
      <c r="C1486" s="189"/>
      <c r="D1486" s="167"/>
      <c r="E1486" s="196"/>
      <c r="F1486" s="197"/>
      <c r="G1486" s="302"/>
      <c r="H1486" s="302"/>
    </row>
    <row r="1487" spans="1:8" x14ac:dyDescent="0.3">
      <c r="A1487" s="188" t="s">
        <v>650</v>
      </c>
      <c r="B1487" s="167"/>
      <c r="C1487" s="189" t="s">
        <v>799</v>
      </c>
      <c r="D1487" s="167"/>
      <c r="E1487" s="196" t="s">
        <v>312</v>
      </c>
      <c r="F1487" s="197">
        <v>6</v>
      </c>
      <c r="G1487" s="302"/>
      <c r="H1487" s="302">
        <f>ROUND($F1487*G1487,2)</f>
        <v>0</v>
      </c>
    </row>
    <row r="1488" spans="1:8" x14ac:dyDescent="0.3">
      <c r="A1488" s="188"/>
      <c r="B1488" s="167"/>
      <c r="C1488" s="189"/>
      <c r="D1488" s="167"/>
      <c r="E1488" s="196"/>
      <c r="F1488" s="197"/>
      <c r="G1488" s="302"/>
      <c r="H1488" s="302"/>
    </row>
    <row r="1489" spans="1:8" x14ac:dyDescent="0.3">
      <c r="A1489" s="188" t="s">
        <v>13</v>
      </c>
      <c r="B1489" s="167"/>
      <c r="C1489" s="189" t="s">
        <v>800</v>
      </c>
      <c r="D1489" s="167"/>
      <c r="E1489" s="196" t="s">
        <v>312</v>
      </c>
      <c r="F1489" s="197">
        <v>1</v>
      </c>
      <c r="G1489" s="302"/>
      <c r="H1489" s="302">
        <f>ROUND($F1489*G1489,2)</f>
        <v>0</v>
      </c>
    </row>
    <row r="1490" spans="1:8" x14ac:dyDescent="0.3">
      <c r="A1490" s="188"/>
      <c r="B1490" s="167"/>
      <c r="C1490" s="189"/>
      <c r="D1490" s="167"/>
      <c r="E1490" s="196"/>
      <c r="F1490" s="197"/>
      <c r="G1490" s="302"/>
      <c r="H1490" s="302"/>
    </row>
    <row r="1491" spans="1:8" x14ac:dyDescent="0.3">
      <c r="A1491" s="188"/>
      <c r="B1491" s="167"/>
      <c r="C1491" s="190" t="s">
        <v>801</v>
      </c>
      <c r="D1491" s="167"/>
      <c r="E1491" s="196"/>
      <c r="F1491" s="197"/>
      <c r="G1491" s="302"/>
      <c r="H1491" s="302"/>
    </row>
    <row r="1492" spans="1:8" x14ac:dyDescent="0.3">
      <c r="A1492" s="188"/>
      <c r="B1492" s="167"/>
      <c r="C1492" s="189"/>
      <c r="D1492" s="167"/>
      <c r="E1492" s="196"/>
      <c r="F1492" s="197"/>
      <c r="G1492" s="302"/>
      <c r="H1492" s="302"/>
    </row>
    <row r="1493" spans="1:8" x14ac:dyDescent="0.3">
      <c r="A1493" s="188" t="s">
        <v>36</v>
      </c>
      <c r="B1493" s="167"/>
      <c r="C1493" s="189" t="s">
        <v>802</v>
      </c>
      <c r="D1493" s="167"/>
      <c r="E1493" s="196" t="s">
        <v>312</v>
      </c>
      <c r="F1493" s="197">
        <v>14</v>
      </c>
      <c r="G1493" s="302"/>
      <c r="H1493" s="302">
        <f>ROUND($F1493*G1493,2)</f>
        <v>0</v>
      </c>
    </row>
    <row r="1494" spans="1:8" x14ac:dyDescent="0.3">
      <c r="A1494" s="188"/>
      <c r="B1494" s="167"/>
      <c r="C1494" s="189"/>
      <c r="D1494" s="167"/>
      <c r="E1494" s="196"/>
      <c r="F1494" s="197"/>
      <c r="G1494" s="302"/>
      <c r="H1494" s="302"/>
    </row>
    <row r="1495" spans="1:8" x14ac:dyDescent="0.3">
      <c r="A1495" s="188" t="s">
        <v>40</v>
      </c>
      <c r="B1495" s="167"/>
      <c r="C1495" s="189" t="s">
        <v>803</v>
      </c>
      <c r="D1495" s="167"/>
      <c r="E1495" s="196" t="s">
        <v>312</v>
      </c>
      <c r="F1495" s="197">
        <v>5</v>
      </c>
      <c r="G1495" s="302"/>
      <c r="H1495" s="302">
        <f>ROUND($F1495*G1495,2)</f>
        <v>0</v>
      </c>
    </row>
    <row r="1496" spans="1:8" x14ac:dyDescent="0.3">
      <c r="A1496" s="188"/>
      <c r="B1496" s="167"/>
      <c r="C1496" s="189"/>
      <c r="D1496" s="167"/>
      <c r="E1496" s="196"/>
      <c r="F1496" s="197"/>
      <c r="G1496" s="302"/>
      <c r="H1496" s="302"/>
    </row>
    <row r="1497" spans="1:8" x14ac:dyDescent="0.3">
      <c r="A1497" s="188"/>
      <c r="B1497" s="167"/>
      <c r="C1497" s="190" t="s">
        <v>804</v>
      </c>
      <c r="D1497" s="167"/>
      <c r="E1497" s="196"/>
      <c r="F1497" s="197"/>
      <c r="G1497" s="302"/>
      <c r="H1497" s="302"/>
    </row>
    <row r="1498" spans="1:8" x14ac:dyDescent="0.3">
      <c r="A1498" s="188"/>
      <c r="B1498" s="167"/>
      <c r="C1498" s="189"/>
      <c r="D1498" s="167"/>
      <c r="E1498" s="196"/>
      <c r="F1498" s="197"/>
      <c r="G1498" s="302"/>
      <c r="H1498" s="302"/>
    </row>
    <row r="1499" spans="1:8" x14ac:dyDescent="0.3">
      <c r="A1499" s="188" t="s">
        <v>42</v>
      </c>
      <c r="B1499" s="167"/>
      <c r="C1499" s="189" t="s">
        <v>805</v>
      </c>
      <c r="D1499" s="167"/>
      <c r="E1499" s="196" t="s">
        <v>312</v>
      </c>
      <c r="F1499" s="197">
        <v>1</v>
      </c>
      <c r="G1499" s="302"/>
      <c r="H1499" s="302">
        <f>ROUND($F1499*G1499,2)</f>
        <v>0</v>
      </c>
    </row>
    <row r="1500" spans="1:8" x14ac:dyDescent="0.3">
      <c r="A1500" s="188"/>
      <c r="B1500" s="167"/>
      <c r="C1500" s="189"/>
      <c r="D1500" s="167"/>
      <c r="E1500" s="196"/>
      <c r="F1500" s="197"/>
      <c r="G1500" s="302"/>
      <c r="H1500" s="302"/>
    </row>
    <row r="1501" spans="1:8" x14ac:dyDescent="0.3">
      <c r="A1501" s="188" t="s">
        <v>44</v>
      </c>
      <c r="B1501" s="167"/>
      <c r="C1501" s="189" t="s">
        <v>806</v>
      </c>
      <c r="D1501" s="167"/>
      <c r="E1501" s="196" t="s">
        <v>312</v>
      </c>
      <c r="F1501" s="197">
        <v>6</v>
      </c>
      <c r="G1501" s="302"/>
      <c r="H1501" s="302">
        <f>ROUND($F1501*G1501,2)</f>
        <v>0</v>
      </c>
    </row>
    <row r="1502" spans="1:8" x14ac:dyDescent="0.3">
      <c r="A1502" s="188"/>
      <c r="B1502" s="167"/>
      <c r="C1502" s="189"/>
      <c r="D1502" s="167"/>
      <c r="E1502" s="196"/>
      <c r="F1502" s="197"/>
      <c r="G1502" s="302"/>
      <c r="H1502" s="302"/>
    </row>
    <row r="1503" spans="1:8" x14ac:dyDescent="0.3">
      <c r="A1503" s="188" t="s">
        <v>46</v>
      </c>
      <c r="B1503" s="167"/>
      <c r="C1503" s="189" t="s">
        <v>807</v>
      </c>
      <c r="D1503" s="167"/>
      <c r="E1503" s="196" t="s">
        <v>312</v>
      </c>
      <c r="F1503" s="197">
        <v>6</v>
      </c>
      <c r="G1503" s="302"/>
      <c r="H1503" s="302">
        <f>ROUND($F1503*G1503,2)</f>
        <v>0</v>
      </c>
    </row>
    <row r="1504" spans="1:8" x14ac:dyDescent="0.3">
      <c r="A1504" s="188"/>
      <c r="B1504" s="167"/>
      <c r="C1504" s="189"/>
      <c r="D1504" s="167"/>
      <c r="E1504" s="196"/>
      <c r="F1504" s="197"/>
      <c r="G1504" s="302"/>
      <c r="H1504" s="302"/>
    </row>
    <row r="1505" spans="1:8" x14ac:dyDescent="0.3">
      <c r="A1505" s="188" t="s">
        <v>48</v>
      </c>
      <c r="B1505" s="167"/>
      <c r="C1505" s="189" t="s">
        <v>808</v>
      </c>
      <c r="D1505" s="167"/>
      <c r="E1505" s="196" t="s">
        <v>312</v>
      </c>
      <c r="F1505" s="197">
        <v>7</v>
      </c>
      <c r="G1505" s="302"/>
      <c r="H1505" s="302">
        <f>ROUND($F1505*G1505,2)</f>
        <v>0</v>
      </c>
    </row>
    <row r="1506" spans="1:8" x14ac:dyDescent="0.3">
      <c r="A1506" s="188"/>
      <c r="B1506" s="167"/>
      <c r="C1506" s="189"/>
      <c r="D1506" s="167"/>
      <c r="E1506" s="196"/>
      <c r="F1506" s="197"/>
      <c r="G1506" s="302"/>
      <c r="H1506" s="302"/>
    </row>
    <row r="1507" spans="1:8" ht="24.9" customHeight="1" thickBot="1" x14ac:dyDescent="0.35">
      <c r="A1507" s="183"/>
      <c r="B1507" s="8"/>
      <c r="C1507" s="11" t="s">
        <v>926</v>
      </c>
      <c r="D1507" s="8"/>
      <c r="E1507" s="198"/>
      <c r="F1507" s="199"/>
      <c r="G1507" s="306"/>
      <c r="H1507" s="304">
        <f>SUM(H1451:H1505)</f>
        <v>0</v>
      </c>
    </row>
    <row r="1508" spans="1:8" ht="15" thickTop="1" x14ac:dyDescent="0.3">
      <c r="A1508" s="188"/>
      <c r="B1508" s="167"/>
      <c r="C1508" s="191" t="s">
        <v>927</v>
      </c>
      <c r="D1508" s="167"/>
      <c r="E1508" s="196"/>
      <c r="F1508" s="197"/>
      <c r="G1508" s="302"/>
      <c r="H1508" s="308">
        <f>H1507</f>
        <v>0</v>
      </c>
    </row>
    <row r="1509" spans="1:8" x14ac:dyDescent="0.3">
      <c r="A1509" s="188"/>
      <c r="B1509" s="167"/>
      <c r="C1509" s="189"/>
      <c r="D1509" s="167"/>
      <c r="E1509" s="196"/>
      <c r="F1509" s="197"/>
      <c r="G1509" s="302"/>
      <c r="H1509" s="302"/>
    </row>
    <row r="1510" spans="1:8" x14ac:dyDescent="0.3">
      <c r="A1510" s="188" t="s">
        <v>172</v>
      </c>
      <c r="B1510" s="167"/>
      <c r="C1510" s="189" t="s">
        <v>809</v>
      </c>
      <c r="D1510" s="167"/>
      <c r="E1510" s="196" t="s">
        <v>312</v>
      </c>
      <c r="F1510" s="197">
        <v>6</v>
      </c>
      <c r="G1510" s="302"/>
      <c r="H1510" s="302">
        <f>ROUND($F1510*G1510,2)</f>
        <v>0</v>
      </c>
    </row>
    <row r="1511" spans="1:8" x14ac:dyDescent="0.3">
      <c r="A1511" s="188"/>
      <c r="B1511" s="167"/>
      <c r="C1511" s="189"/>
      <c r="D1511" s="167"/>
      <c r="E1511" s="196"/>
      <c r="F1511" s="197"/>
      <c r="G1511" s="302"/>
      <c r="H1511" s="302"/>
    </row>
    <row r="1512" spans="1:8" x14ac:dyDescent="0.3">
      <c r="A1512" s="188" t="s">
        <v>174</v>
      </c>
      <c r="B1512" s="167"/>
      <c r="C1512" s="189" t="s">
        <v>810</v>
      </c>
      <c r="D1512" s="167"/>
      <c r="E1512" s="196" t="s">
        <v>312</v>
      </c>
      <c r="F1512" s="197">
        <v>6</v>
      </c>
      <c r="G1512" s="302"/>
      <c r="H1512" s="302">
        <f>ROUND($F1512*G1512,2)</f>
        <v>0</v>
      </c>
    </row>
    <row r="1513" spans="1:8" x14ac:dyDescent="0.3">
      <c r="A1513" s="188"/>
      <c r="B1513" s="167"/>
      <c r="C1513" s="189"/>
      <c r="D1513" s="167"/>
      <c r="E1513" s="196"/>
      <c r="F1513" s="197"/>
      <c r="G1513" s="302"/>
      <c r="H1513" s="302"/>
    </row>
    <row r="1514" spans="1:8" x14ac:dyDescent="0.3">
      <c r="A1514" s="188"/>
      <c r="B1514" s="167"/>
      <c r="C1514" s="190" t="s">
        <v>811</v>
      </c>
      <c r="D1514" s="167"/>
      <c r="E1514" s="196"/>
      <c r="F1514" s="197"/>
      <c r="G1514" s="302"/>
      <c r="H1514" s="302"/>
    </row>
    <row r="1515" spans="1:8" x14ac:dyDescent="0.3">
      <c r="A1515" s="188"/>
      <c r="B1515" s="167"/>
      <c r="C1515" s="189"/>
      <c r="D1515" s="167"/>
      <c r="E1515" s="196"/>
      <c r="F1515" s="197"/>
      <c r="G1515" s="302"/>
      <c r="H1515" s="302"/>
    </row>
    <row r="1516" spans="1:8" x14ac:dyDescent="0.3">
      <c r="A1516" s="188"/>
      <c r="B1516" s="167"/>
      <c r="C1516" s="210" t="s">
        <v>812</v>
      </c>
      <c r="D1516" s="167"/>
      <c r="E1516" s="196"/>
      <c r="F1516" s="197"/>
      <c r="G1516" s="302"/>
      <c r="H1516" s="302"/>
    </row>
    <row r="1517" spans="1:8" x14ac:dyDescent="0.3">
      <c r="A1517" s="188"/>
      <c r="B1517" s="167"/>
      <c r="C1517" s="189"/>
      <c r="D1517" s="167"/>
      <c r="E1517" s="196"/>
      <c r="F1517" s="197"/>
      <c r="G1517" s="302"/>
      <c r="H1517" s="302"/>
    </row>
    <row r="1518" spans="1:8" x14ac:dyDescent="0.3">
      <c r="A1518" s="188" t="s">
        <v>186</v>
      </c>
      <c r="B1518" s="167"/>
      <c r="C1518" s="189" t="s">
        <v>813</v>
      </c>
      <c r="D1518" s="167"/>
      <c r="E1518" s="196" t="s">
        <v>310</v>
      </c>
      <c r="F1518" s="197">
        <v>259</v>
      </c>
      <c r="G1518" s="302"/>
      <c r="H1518" s="302">
        <f>ROUND($F1518*G1518,2)</f>
        <v>0</v>
      </c>
    </row>
    <row r="1519" spans="1:8" x14ac:dyDescent="0.3">
      <c r="A1519" s="188"/>
      <c r="B1519" s="167"/>
      <c r="C1519" s="189"/>
      <c r="D1519" s="167"/>
      <c r="E1519" s="196"/>
      <c r="F1519" s="197"/>
      <c r="G1519" s="302"/>
      <c r="H1519" s="302"/>
    </row>
    <row r="1520" spans="1:8" x14ac:dyDescent="0.3">
      <c r="A1520" s="188" t="s">
        <v>188</v>
      </c>
      <c r="B1520" s="167"/>
      <c r="C1520" s="189" t="s">
        <v>814</v>
      </c>
      <c r="D1520" s="167"/>
      <c r="E1520" s="196" t="s">
        <v>310</v>
      </c>
      <c r="F1520" s="197">
        <v>123</v>
      </c>
      <c r="G1520" s="302"/>
      <c r="H1520" s="302">
        <f>ROUND($F1520*G1520,2)</f>
        <v>0</v>
      </c>
    </row>
    <row r="1521" spans="1:8" x14ac:dyDescent="0.3">
      <c r="A1521" s="188"/>
      <c r="B1521" s="167"/>
      <c r="C1521" s="189"/>
      <c r="D1521" s="167"/>
      <c r="E1521" s="196"/>
      <c r="F1521" s="197"/>
      <c r="G1521" s="302"/>
      <c r="H1521" s="302"/>
    </row>
    <row r="1522" spans="1:8" x14ac:dyDescent="0.3">
      <c r="A1522" s="188" t="s">
        <v>190</v>
      </c>
      <c r="B1522" s="167"/>
      <c r="C1522" s="189" t="s">
        <v>815</v>
      </c>
      <c r="D1522" s="167"/>
      <c r="E1522" s="196" t="s">
        <v>310</v>
      </c>
      <c r="F1522" s="197">
        <v>123</v>
      </c>
      <c r="G1522" s="302"/>
      <c r="H1522" s="302">
        <f>ROUND($F1522*G1522,2)</f>
        <v>0</v>
      </c>
    </row>
    <row r="1523" spans="1:8" x14ac:dyDescent="0.3">
      <c r="A1523" s="188"/>
      <c r="B1523" s="167"/>
      <c r="C1523" s="189"/>
      <c r="D1523" s="167"/>
      <c r="E1523" s="196"/>
      <c r="F1523" s="197"/>
      <c r="G1523" s="302"/>
      <c r="H1523" s="302"/>
    </row>
    <row r="1524" spans="1:8" x14ac:dyDescent="0.3">
      <c r="A1524" s="188"/>
      <c r="B1524" s="167"/>
      <c r="C1524" s="210" t="s">
        <v>816</v>
      </c>
      <c r="D1524" s="167"/>
      <c r="E1524" s="196"/>
      <c r="F1524" s="197"/>
      <c r="G1524" s="302"/>
      <c r="H1524" s="302"/>
    </row>
    <row r="1525" spans="1:8" x14ac:dyDescent="0.3">
      <c r="A1525" s="188"/>
      <c r="B1525" s="167"/>
      <c r="C1525" s="189"/>
      <c r="D1525" s="167"/>
      <c r="E1525" s="196"/>
      <c r="F1525" s="197"/>
      <c r="G1525" s="302"/>
      <c r="H1525" s="302"/>
    </row>
    <row r="1526" spans="1:8" x14ac:dyDescent="0.3">
      <c r="A1526" s="188" t="s">
        <v>650</v>
      </c>
      <c r="B1526" s="167"/>
      <c r="C1526" s="189" t="s">
        <v>817</v>
      </c>
      <c r="D1526" s="167"/>
      <c r="E1526" s="196" t="s">
        <v>312</v>
      </c>
      <c r="F1526" s="197">
        <v>82</v>
      </c>
      <c r="G1526" s="302"/>
      <c r="H1526" s="302">
        <f>ROUND($F1526*G1526,2)</f>
        <v>0</v>
      </c>
    </row>
    <row r="1527" spans="1:8" x14ac:dyDescent="0.3">
      <c r="A1527" s="188"/>
      <c r="B1527" s="167"/>
      <c r="C1527" s="189"/>
      <c r="D1527" s="167"/>
      <c r="E1527" s="196"/>
      <c r="F1527" s="197"/>
      <c r="G1527" s="302"/>
      <c r="H1527" s="302"/>
    </row>
    <row r="1528" spans="1:8" x14ac:dyDescent="0.3">
      <c r="A1528" s="188" t="s">
        <v>652</v>
      </c>
      <c r="B1528" s="167"/>
      <c r="C1528" s="189" t="s">
        <v>818</v>
      </c>
      <c r="D1528" s="167"/>
      <c r="E1528" s="196" t="s">
        <v>312</v>
      </c>
      <c r="F1528" s="197">
        <v>59</v>
      </c>
      <c r="G1528" s="302"/>
      <c r="H1528" s="302">
        <f>ROUND($F1528*G1528,2)</f>
        <v>0</v>
      </c>
    </row>
    <row r="1529" spans="1:8" x14ac:dyDescent="0.3">
      <c r="A1529" s="188"/>
      <c r="B1529" s="167"/>
      <c r="C1529" s="189"/>
      <c r="D1529" s="167"/>
      <c r="E1529" s="196"/>
      <c r="F1529" s="197"/>
      <c r="G1529" s="302"/>
      <c r="H1529" s="302"/>
    </row>
    <row r="1530" spans="1:8" x14ac:dyDescent="0.3">
      <c r="A1530" s="188" t="s">
        <v>655</v>
      </c>
      <c r="B1530" s="167"/>
      <c r="C1530" s="189" t="s">
        <v>819</v>
      </c>
      <c r="D1530" s="167"/>
      <c r="E1530" s="196" t="s">
        <v>312</v>
      </c>
      <c r="F1530" s="197">
        <v>59</v>
      </c>
      <c r="G1530" s="302"/>
      <c r="H1530" s="302">
        <f>ROUND($F1530*G1530,2)</f>
        <v>0</v>
      </c>
    </row>
    <row r="1531" spans="1:8" x14ac:dyDescent="0.3">
      <c r="A1531" s="188"/>
      <c r="B1531" s="167"/>
      <c r="C1531" s="189"/>
      <c r="D1531" s="167"/>
      <c r="E1531" s="196"/>
      <c r="F1531" s="197"/>
      <c r="G1531" s="302"/>
      <c r="H1531" s="302"/>
    </row>
    <row r="1532" spans="1:8" x14ac:dyDescent="0.3">
      <c r="A1532" s="188" t="s">
        <v>820</v>
      </c>
      <c r="B1532" s="167"/>
      <c r="C1532" s="189" t="s">
        <v>821</v>
      </c>
      <c r="D1532" s="167"/>
      <c r="E1532" s="196" t="s">
        <v>312</v>
      </c>
      <c r="F1532" s="197">
        <v>22</v>
      </c>
      <c r="G1532" s="302"/>
      <c r="H1532" s="302">
        <f>ROUND($F1532*G1532,2)</f>
        <v>0</v>
      </c>
    </row>
    <row r="1533" spans="1:8" x14ac:dyDescent="0.3">
      <c r="A1533" s="188"/>
      <c r="B1533" s="167"/>
      <c r="C1533" s="189"/>
      <c r="D1533" s="167"/>
      <c r="E1533" s="196"/>
      <c r="F1533" s="197"/>
      <c r="G1533" s="302"/>
      <c r="H1533" s="302"/>
    </row>
    <row r="1534" spans="1:8" x14ac:dyDescent="0.3">
      <c r="A1534" s="188" t="s">
        <v>822</v>
      </c>
      <c r="B1534" s="167"/>
      <c r="C1534" s="189" t="s">
        <v>823</v>
      </c>
      <c r="D1534" s="167"/>
      <c r="E1534" s="196" t="s">
        <v>312</v>
      </c>
      <c r="F1534" s="197">
        <v>11</v>
      </c>
      <c r="G1534" s="302"/>
      <c r="H1534" s="302">
        <f>ROUND($F1534*G1534,2)</f>
        <v>0</v>
      </c>
    </row>
    <row r="1535" spans="1:8" x14ac:dyDescent="0.3">
      <c r="A1535" s="188"/>
      <c r="B1535" s="167"/>
      <c r="C1535" s="189"/>
      <c r="D1535" s="167"/>
      <c r="E1535" s="196"/>
      <c r="F1535" s="197"/>
      <c r="G1535" s="302"/>
      <c r="H1535" s="302"/>
    </row>
    <row r="1536" spans="1:8" x14ac:dyDescent="0.3">
      <c r="A1536" s="188" t="s">
        <v>824</v>
      </c>
      <c r="B1536" s="167"/>
      <c r="C1536" s="189" t="s">
        <v>825</v>
      </c>
      <c r="D1536" s="167"/>
      <c r="E1536" s="196" t="s">
        <v>312</v>
      </c>
      <c r="F1536" s="197">
        <v>11</v>
      </c>
      <c r="G1536" s="302"/>
      <c r="H1536" s="302">
        <f>ROUND($F1536*G1536,2)</f>
        <v>0</v>
      </c>
    </row>
    <row r="1537" spans="1:8" x14ac:dyDescent="0.3">
      <c r="A1537" s="188"/>
      <c r="B1537" s="167"/>
      <c r="C1537" s="189"/>
      <c r="D1537" s="167"/>
      <c r="E1537" s="196"/>
      <c r="F1537" s="197"/>
      <c r="G1537" s="302"/>
      <c r="H1537" s="302"/>
    </row>
    <row r="1538" spans="1:8" x14ac:dyDescent="0.3">
      <c r="A1538" s="188" t="s">
        <v>13</v>
      </c>
      <c r="B1538" s="167"/>
      <c r="C1538" s="189" t="s">
        <v>826</v>
      </c>
      <c r="D1538" s="167"/>
      <c r="E1538" s="196" t="s">
        <v>312</v>
      </c>
      <c r="F1538" s="197">
        <v>22</v>
      </c>
      <c r="G1538" s="302"/>
      <c r="H1538" s="302">
        <f>ROUND($F1538*G1538,2)</f>
        <v>0</v>
      </c>
    </row>
    <row r="1539" spans="1:8" x14ac:dyDescent="0.3">
      <c r="A1539" s="188"/>
      <c r="B1539" s="167"/>
      <c r="C1539" s="189"/>
      <c r="D1539" s="167"/>
      <c r="E1539" s="196"/>
      <c r="F1539" s="197"/>
      <c r="G1539" s="302"/>
      <c r="H1539" s="302"/>
    </row>
    <row r="1540" spans="1:8" x14ac:dyDescent="0.3">
      <c r="A1540" s="188" t="s">
        <v>36</v>
      </c>
      <c r="B1540" s="167"/>
      <c r="C1540" s="189" t="s">
        <v>827</v>
      </c>
      <c r="D1540" s="167"/>
      <c r="E1540" s="196" t="s">
        <v>312</v>
      </c>
      <c r="F1540" s="197">
        <v>11</v>
      </c>
      <c r="G1540" s="302"/>
      <c r="H1540" s="302">
        <f>ROUND($F1540*G1540,2)</f>
        <v>0</v>
      </c>
    </row>
    <row r="1541" spans="1:8" x14ac:dyDescent="0.3">
      <c r="A1541" s="188"/>
      <c r="B1541" s="167"/>
      <c r="C1541" s="189"/>
      <c r="D1541" s="167"/>
      <c r="E1541" s="196"/>
      <c r="F1541" s="197"/>
      <c r="G1541" s="302"/>
      <c r="H1541" s="302"/>
    </row>
    <row r="1542" spans="1:8" x14ac:dyDescent="0.3">
      <c r="A1542" s="188" t="s">
        <v>40</v>
      </c>
      <c r="B1542" s="167"/>
      <c r="C1542" s="189" t="s">
        <v>828</v>
      </c>
      <c r="D1542" s="167"/>
      <c r="E1542" s="196" t="s">
        <v>312</v>
      </c>
      <c r="F1542" s="197">
        <v>6</v>
      </c>
      <c r="G1542" s="302"/>
      <c r="H1542" s="302">
        <f>ROUND($F1542*G1542,2)</f>
        <v>0</v>
      </c>
    </row>
    <row r="1543" spans="1:8" x14ac:dyDescent="0.3">
      <c r="A1543" s="188"/>
      <c r="B1543" s="167"/>
      <c r="C1543" s="189"/>
      <c r="D1543" s="167"/>
      <c r="E1543" s="196"/>
      <c r="F1543" s="197"/>
      <c r="G1543" s="302"/>
      <c r="H1543" s="302"/>
    </row>
    <row r="1544" spans="1:8" x14ac:dyDescent="0.3">
      <c r="A1544" s="188" t="s">
        <v>42</v>
      </c>
      <c r="B1544" s="167"/>
      <c r="C1544" s="189" t="s">
        <v>829</v>
      </c>
      <c r="D1544" s="167"/>
      <c r="E1544" s="196" t="s">
        <v>312</v>
      </c>
      <c r="F1544" s="197">
        <v>6</v>
      </c>
      <c r="G1544" s="302"/>
      <c r="H1544" s="302">
        <f>ROUND($F1544*G1544,2)</f>
        <v>0</v>
      </c>
    </row>
    <row r="1545" spans="1:8" x14ac:dyDescent="0.3">
      <c r="A1545" s="188"/>
      <c r="B1545" s="167"/>
      <c r="C1545" s="189"/>
      <c r="D1545" s="167"/>
      <c r="E1545" s="196"/>
      <c r="F1545" s="197"/>
      <c r="G1545" s="302"/>
      <c r="H1545" s="302"/>
    </row>
    <row r="1546" spans="1:8" x14ac:dyDescent="0.3">
      <c r="A1546" s="188" t="s">
        <v>44</v>
      </c>
      <c r="B1546" s="167"/>
      <c r="C1546" s="189" t="s">
        <v>830</v>
      </c>
      <c r="D1546" s="167"/>
      <c r="E1546" s="196" t="s">
        <v>312</v>
      </c>
      <c r="F1546" s="197">
        <v>6</v>
      </c>
      <c r="G1546" s="302"/>
      <c r="H1546" s="302">
        <f>ROUND($F1546*G1546,2)</f>
        <v>0</v>
      </c>
    </row>
    <row r="1547" spans="1:8" x14ac:dyDescent="0.3">
      <c r="A1547" s="188"/>
      <c r="B1547" s="167"/>
      <c r="C1547" s="189"/>
      <c r="D1547" s="167"/>
      <c r="E1547" s="196"/>
      <c r="F1547" s="197"/>
      <c r="G1547" s="302"/>
      <c r="H1547" s="302"/>
    </row>
    <row r="1548" spans="1:8" x14ac:dyDescent="0.3">
      <c r="A1548" s="188" t="s">
        <v>46</v>
      </c>
      <c r="B1548" s="167"/>
      <c r="C1548" s="189" t="s">
        <v>831</v>
      </c>
      <c r="D1548" s="167"/>
      <c r="E1548" s="196" t="s">
        <v>312</v>
      </c>
      <c r="F1548" s="197">
        <v>6</v>
      </c>
      <c r="G1548" s="302"/>
      <c r="H1548" s="302">
        <f>ROUND($F1548*G1548,2)</f>
        <v>0</v>
      </c>
    </row>
    <row r="1549" spans="1:8" x14ac:dyDescent="0.3">
      <c r="A1549" s="188"/>
      <c r="B1549" s="167"/>
      <c r="C1549" s="189"/>
      <c r="D1549" s="167"/>
      <c r="E1549" s="196"/>
      <c r="F1549" s="197"/>
      <c r="G1549" s="302"/>
      <c r="H1549" s="302"/>
    </row>
    <row r="1550" spans="1:8" x14ac:dyDescent="0.3">
      <c r="A1550" s="188"/>
      <c r="B1550" s="167"/>
      <c r="C1550" s="210" t="s">
        <v>832</v>
      </c>
      <c r="D1550" s="167"/>
      <c r="E1550" s="196"/>
      <c r="F1550" s="197"/>
      <c r="G1550" s="302"/>
      <c r="H1550" s="302"/>
    </row>
    <row r="1551" spans="1:8" x14ac:dyDescent="0.3">
      <c r="A1551" s="188"/>
      <c r="B1551" s="167"/>
      <c r="C1551" s="189"/>
      <c r="D1551" s="167"/>
      <c r="E1551" s="196"/>
      <c r="F1551" s="197"/>
      <c r="G1551" s="302"/>
      <c r="H1551" s="302"/>
    </row>
    <row r="1552" spans="1:8" x14ac:dyDescent="0.3">
      <c r="A1552" s="188" t="s">
        <v>48</v>
      </c>
      <c r="B1552" s="167"/>
      <c r="C1552" s="189" t="s">
        <v>833</v>
      </c>
      <c r="D1552" s="167"/>
      <c r="E1552" s="196" t="s">
        <v>35</v>
      </c>
      <c r="F1552" s="197">
        <v>1</v>
      </c>
      <c r="G1552" s="302"/>
      <c r="H1552" s="302">
        <f>ROUND($F1552*G1552,2)</f>
        <v>0</v>
      </c>
    </row>
    <row r="1553" spans="1:8" x14ac:dyDescent="0.3">
      <c r="A1553" s="188"/>
      <c r="B1553" s="167"/>
      <c r="C1553" s="189"/>
      <c r="D1553" s="167"/>
      <c r="E1553" s="196"/>
      <c r="F1553" s="197"/>
      <c r="G1553" s="302"/>
      <c r="H1553" s="302"/>
    </row>
    <row r="1554" spans="1:8" x14ac:dyDescent="0.3">
      <c r="A1554" s="188"/>
      <c r="B1554" s="167"/>
      <c r="C1554" s="190" t="s">
        <v>834</v>
      </c>
      <c r="D1554" s="167"/>
      <c r="E1554" s="196"/>
      <c r="F1554" s="197"/>
      <c r="G1554" s="302"/>
      <c r="H1554" s="302"/>
    </row>
    <row r="1555" spans="1:8" x14ac:dyDescent="0.3">
      <c r="A1555" s="188"/>
      <c r="B1555" s="167"/>
      <c r="C1555" s="189"/>
      <c r="D1555" s="167"/>
      <c r="E1555" s="196"/>
      <c r="F1555" s="197"/>
      <c r="G1555" s="302"/>
      <c r="H1555" s="302"/>
    </row>
    <row r="1556" spans="1:8" x14ac:dyDescent="0.3">
      <c r="A1556" s="188"/>
      <c r="B1556" s="167"/>
      <c r="C1556" s="210" t="s">
        <v>835</v>
      </c>
      <c r="D1556" s="167"/>
      <c r="E1556" s="196"/>
      <c r="F1556" s="197"/>
      <c r="G1556" s="302"/>
      <c r="H1556" s="302"/>
    </row>
    <row r="1557" spans="1:8" x14ac:dyDescent="0.3">
      <c r="A1557" s="188"/>
      <c r="B1557" s="167"/>
      <c r="C1557" s="189"/>
      <c r="D1557" s="167"/>
      <c r="E1557" s="196"/>
      <c r="F1557" s="197"/>
      <c r="G1557" s="302"/>
      <c r="H1557" s="302"/>
    </row>
    <row r="1558" spans="1:8" x14ac:dyDescent="0.3">
      <c r="A1558" s="188" t="s">
        <v>172</v>
      </c>
      <c r="B1558" s="167"/>
      <c r="C1558" s="189" t="s">
        <v>836</v>
      </c>
      <c r="D1558" s="167"/>
      <c r="E1558" s="196" t="s">
        <v>310</v>
      </c>
      <c r="F1558" s="197">
        <v>72</v>
      </c>
      <c r="G1558" s="302"/>
      <c r="H1558" s="302">
        <f>ROUND($F1558*G1558,2)</f>
        <v>0</v>
      </c>
    </row>
    <row r="1559" spans="1:8" x14ac:dyDescent="0.3">
      <c r="A1559" s="188"/>
      <c r="B1559" s="167"/>
      <c r="C1559" s="189"/>
      <c r="D1559" s="167"/>
      <c r="E1559" s="196"/>
      <c r="F1559" s="197"/>
      <c r="G1559" s="302"/>
      <c r="H1559" s="302"/>
    </row>
    <row r="1560" spans="1:8" x14ac:dyDescent="0.3">
      <c r="A1560" s="188" t="s">
        <v>174</v>
      </c>
      <c r="B1560" s="167"/>
      <c r="C1560" s="189" t="s">
        <v>837</v>
      </c>
      <c r="D1560" s="167"/>
      <c r="E1560" s="196" t="s">
        <v>310</v>
      </c>
      <c r="F1560" s="197">
        <v>104</v>
      </c>
      <c r="G1560" s="302"/>
      <c r="H1560" s="302">
        <f>ROUND($F1560*G1560,2)</f>
        <v>0</v>
      </c>
    </row>
    <row r="1561" spans="1:8" x14ac:dyDescent="0.3">
      <c r="A1561" s="188"/>
      <c r="B1561" s="167"/>
      <c r="C1561" s="189"/>
      <c r="D1561" s="167"/>
      <c r="E1561" s="196"/>
      <c r="F1561" s="197"/>
      <c r="G1561" s="302"/>
      <c r="H1561" s="302"/>
    </row>
    <row r="1562" spans="1:8" x14ac:dyDescent="0.3">
      <c r="A1562" s="188" t="s">
        <v>186</v>
      </c>
      <c r="B1562" s="167"/>
      <c r="C1562" s="189" t="s">
        <v>838</v>
      </c>
      <c r="D1562" s="167"/>
      <c r="E1562" s="196" t="s">
        <v>310</v>
      </c>
      <c r="F1562" s="197">
        <v>50</v>
      </c>
      <c r="G1562" s="302"/>
      <c r="H1562" s="302">
        <f>ROUND($F1562*G1562,2)</f>
        <v>0</v>
      </c>
    </row>
    <row r="1563" spans="1:8" x14ac:dyDescent="0.3">
      <c r="A1563" s="188"/>
      <c r="B1563" s="167"/>
      <c r="C1563" s="189"/>
      <c r="D1563" s="167"/>
      <c r="E1563" s="196"/>
      <c r="F1563" s="197"/>
      <c r="G1563" s="302"/>
      <c r="H1563" s="302"/>
    </row>
    <row r="1564" spans="1:8" x14ac:dyDescent="0.3">
      <c r="A1564" s="188" t="s">
        <v>188</v>
      </c>
      <c r="B1564" s="167"/>
      <c r="C1564" s="189" t="s">
        <v>839</v>
      </c>
      <c r="D1564" s="167"/>
      <c r="E1564" s="196" t="s">
        <v>310</v>
      </c>
      <c r="F1564" s="197">
        <v>15</v>
      </c>
      <c r="G1564" s="302"/>
      <c r="H1564" s="302">
        <f>ROUND($F1564*G1564,2)</f>
        <v>0</v>
      </c>
    </row>
    <row r="1565" spans="1:8" x14ac:dyDescent="0.3">
      <c r="A1565" s="188"/>
      <c r="B1565" s="167"/>
      <c r="C1565" s="189"/>
      <c r="D1565" s="167"/>
      <c r="E1565" s="196"/>
      <c r="F1565" s="197"/>
      <c r="G1565" s="302"/>
      <c r="H1565" s="302"/>
    </row>
    <row r="1566" spans="1:8" x14ac:dyDescent="0.3">
      <c r="A1566" s="188" t="s">
        <v>190</v>
      </c>
      <c r="B1566" s="167"/>
      <c r="C1566" s="189" t="s">
        <v>840</v>
      </c>
      <c r="D1566" s="167"/>
      <c r="E1566" s="196" t="s">
        <v>310</v>
      </c>
      <c r="F1566" s="197">
        <v>86</v>
      </c>
      <c r="G1566" s="302"/>
      <c r="H1566" s="302">
        <f>ROUND($F1566*G1566,2)</f>
        <v>0</v>
      </c>
    </row>
    <row r="1567" spans="1:8" x14ac:dyDescent="0.3">
      <c r="A1567" s="188"/>
      <c r="B1567" s="167"/>
      <c r="C1567" s="189"/>
      <c r="D1567" s="167"/>
      <c r="E1567" s="196"/>
      <c r="F1567" s="197"/>
      <c r="G1567" s="302"/>
      <c r="H1567" s="302"/>
    </row>
    <row r="1568" spans="1:8" x14ac:dyDescent="0.3">
      <c r="A1568" s="188" t="s">
        <v>650</v>
      </c>
      <c r="B1568" s="167"/>
      <c r="C1568" s="189" t="s">
        <v>841</v>
      </c>
      <c r="D1568" s="167"/>
      <c r="E1568" s="196" t="s">
        <v>310</v>
      </c>
      <c r="F1568" s="197">
        <v>98</v>
      </c>
      <c r="G1568" s="302"/>
      <c r="H1568" s="302">
        <f>ROUND($F1568*G1568,2)</f>
        <v>0</v>
      </c>
    </row>
    <row r="1569" spans="1:8" x14ac:dyDescent="0.3">
      <c r="A1569" s="188"/>
      <c r="B1569" s="167"/>
      <c r="C1569" s="189"/>
      <c r="D1569" s="167"/>
      <c r="E1569" s="196"/>
      <c r="F1569" s="197"/>
      <c r="G1569" s="302"/>
      <c r="H1569" s="302"/>
    </row>
    <row r="1570" spans="1:8" x14ac:dyDescent="0.3">
      <c r="A1570" s="188"/>
      <c r="B1570" s="167"/>
      <c r="C1570" s="210" t="s">
        <v>842</v>
      </c>
      <c r="D1570" s="167"/>
      <c r="E1570" s="196"/>
      <c r="F1570" s="197"/>
      <c r="G1570" s="302"/>
      <c r="H1570" s="302"/>
    </row>
    <row r="1571" spans="1:8" x14ac:dyDescent="0.3">
      <c r="A1571" s="188"/>
      <c r="B1571" s="167"/>
      <c r="C1571" s="189"/>
      <c r="D1571" s="167"/>
      <c r="E1571" s="196"/>
      <c r="F1571" s="197"/>
      <c r="G1571" s="302"/>
      <c r="H1571" s="302"/>
    </row>
    <row r="1572" spans="1:8" x14ac:dyDescent="0.3">
      <c r="A1572" s="188" t="s">
        <v>652</v>
      </c>
      <c r="B1572" s="167"/>
      <c r="C1572" s="189" t="s">
        <v>843</v>
      </c>
      <c r="D1572" s="167"/>
      <c r="E1572" s="196" t="s">
        <v>312</v>
      </c>
      <c r="F1572" s="197">
        <v>6</v>
      </c>
      <c r="G1572" s="302"/>
      <c r="H1572" s="302">
        <f>ROUND($F1572*G1572,2)</f>
        <v>0</v>
      </c>
    </row>
    <row r="1573" spans="1:8" x14ac:dyDescent="0.3">
      <c r="A1573" s="188"/>
      <c r="B1573" s="167"/>
      <c r="C1573" s="189"/>
      <c r="D1573" s="167"/>
      <c r="E1573" s="196"/>
      <c r="F1573" s="197"/>
      <c r="G1573" s="302"/>
      <c r="H1573" s="302"/>
    </row>
    <row r="1574" spans="1:8" x14ac:dyDescent="0.3">
      <c r="A1574" s="188" t="s">
        <v>655</v>
      </c>
      <c r="B1574" s="167"/>
      <c r="C1574" s="189" t="s">
        <v>844</v>
      </c>
      <c r="D1574" s="167"/>
      <c r="E1574" s="196" t="s">
        <v>312</v>
      </c>
      <c r="F1574" s="197">
        <v>7</v>
      </c>
      <c r="G1574" s="302"/>
      <c r="H1574" s="302">
        <f>ROUND($F1574*G1574,2)</f>
        <v>0</v>
      </c>
    </row>
    <row r="1575" spans="1:8" x14ac:dyDescent="0.3">
      <c r="A1575" s="188"/>
      <c r="B1575" s="167"/>
      <c r="C1575" s="189"/>
      <c r="D1575" s="167"/>
      <c r="E1575" s="196"/>
      <c r="F1575" s="197"/>
      <c r="G1575" s="302"/>
      <c r="H1575" s="302"/>
    </row>
    <row r="1576" spans="1:8" x14ac:dyDescent="0.3">
      <c r="A1576" s="188"/>
      <c r="B1576" s="167"/>
      <c r="C1576" s="210" t="s">
        <v>845</v>
      </c>
      <c r="D1576" s="167"/>
      <c r="E1576" s="196"/>
      <c r="F1576" s="197"/>
      <c r="G1576" s="302"/>
      <c r="H1576" s="302"/>
    </row>
    <row r="1577" spans="1:8" x14ac:dyDescent="0.3">
      <c r="A1577" s="188"/>
      <c r="B1577" s="167"/>
      <c r="C1577" s="189"/>
      <c r="D1577" s="167"/>
      <c r="E1577" s="196"/>
      <c r="F1577" s="197"/>
      <c r="G1577" s="302"/>
      <c r="H1577" s="302"/>
    </row>
    <row r="1578" spans="1:8" x14ac:dyDescent="0.3">
      <c r="A1578" s="188" t="s">
        <v>820</v>
      </c>
      <c r="B1578" s="167"/>
      <c r="C1578" s="189" t="s">
        <v>843</v>
      </c>
      <c r="D1578" s="167"/>
      <c r="E1578" s="196" t="s">
        <v>312</v>
      </c>
      <c r="F1578" s="197">
        <v>7</v>
      </c>
      <c r="G1578" s="302"/>
      <c r="H1578" s="302">
        <f>ROUND($F1578*G1578,2)</f>
        <v>0</v>
      </c>
    </row>
    <row r="1579" spans="1:8" x14ac:dyDescent="0.3">
      <c r="A1579" s="188"/>
      <c r="B1579" s="167"/>
      <c r="C1579" s="189"/>
      <c r="D1579" s="167"/>
      <c r="E1579" s="196"/>
      <c r="F1579" s="197"/>
      <c r="G1579" s="302"/>
      <c r="H1579" s="302"/>
    </row>
    <row r="1580" spans="1:8" x14ac:dyDescent="0.3">
      <c r="A1580" s="188" t="s">
        <v>822</v>
      </c>
      <c r="B1580" s="167"/>
      <c r="C1580" s="189" t="s">
        <v>844</v>
      </c>
      <c r="D1580" s="167"/>
      <c r="E1580" s="196" t="s">
        <v>312</v>
      </c>
      <c r="F1580" s="197">
        <v>7</v>
      </c>
      <c r="G1580" s="302"/>
      <c r="H1580" s="302">
        <f>ROUND($F1580*G1580,2)</f>
        <v>0</v>
      </c>
    </row>
    <row r="1581" spans="1:8" x14ac:dyDescent="0.3">
      <c r="A1581" s="188"/>
      <c r="B1581" s="167"/>
      <c r="C1581" s="189"/>
      <c r="D1581" s="167"/>
      <c r="E1581" s="196"/>
      <c r="F1581" s="197"/>
      <c r="G1581" s="302"/>
      <c r="H1581" s="302"/>
    </row>
    <row r="1582" spans="1:8" x14ac:dyDescent="0.3">
      <c r="A1582" s="188"/>
      <c r="B1582" s="167"/>
      <c r="C1582" s="190" t="s">
        <v>846</v>
      </c>
      <c r="D1582" s="167"/>
      <c r="E1582" s="196"/>
      <c r="F1582" s="197"/>
      <c r="G1582" s="302"/>
      <c r="H1582" s="302"/>
    </row>
    <row r="1583" spans="1:8" x14ac:dyDescent="0.3">
      <c r="A1583" s="188"/>
      <c r="B1583" s="167"/>
      <c r="C1583" s="189"/>
      <c r="D1583" s="167"/>
      <c r="E1583" s="196"/>
      <c r="F1583" s="197"/>
      <c r="G1583" s="302"/>
      <c r="H1583" s="302"/>
    </row>
    <row r="1584" spans="1:8" x14ac:dyDescent="0.3">
      <c r="A1584" s="188" t="s">
        <v>824</v>
      </c>
      <c r="B1584" s="167"/>
      <c r="C1584" s="189" t="s">
        <v>847</v>
      </c>
      <c r="D1584" s="167"/>
      <c r="E1584" s="196" t="s">
        <v>312</v>
      </c>
      <c r="F1584" s="197">
        <v>3</v>
      </c>
      <c r="G1584" s="302"/>
      <c r="H1584" s="302">
        <f>ROUND($F1584*G1584,2)</f>
        <v>0</v>
      </c>
    </row>
    <row r="1585" spans="1:8" x14ac:dyDescent="0.3">
      <c r="A1585" s="188"/>
      <c r="B1585" s="167"/>
      <c r="C1585" s="189"/>
      <c r="D1585" s="167"/>
      <c r="E1585" s="196"/>
      <c r="F1585" s="197"/>
      <c r="G1585" s="302"/>
      <c r="H1585" s="302"/>
    </row>
    <row r="1586" spans="1:8" x14ac:dyDescent="0.3">
      <c r="A1586" s="188"/>
      <c r="B1586" s="167"/>
      <c r="C1586" s="189"/>
      <c r="D1586" s="167"/>
      <c r="E1586" s="196"/>
      <c r="F1586" s="197"/>
      <c r="G1586" s="302"/>
      <c r="H1586" s="302"/>
    </row>
    <row r="1587" spans="1:8" x14ac:dyDescent="0.3">
      <c r="A1587" s="188"/>
      <c r="B1587" s="167"/>
      <c r="C1587" s="189"/>
      <c r="D1587" s="167"/>
      <c r="E1587" s="196"/>
      <c r="F1587" s="197"/>
      <c r="G1587" s="302"/>
      <c r="H1587" s="302"/>
    </row>
    <row r="1588" spans="1:8" x14ac:dyDescent="0.3">
      <c r="A1588" s="188"/>
      <c r="B1588" s="167"/>
      <c r="C1588" s="189"/>
      <c r="D1588" s="167"/>
      <c r="E1588" s="196"/>
      <c r="F1588" s="197"/>
      <c r="G1588" s="302"/>
      <c r="H1588" s="302"/>
    </row>
    <row r="1589" spans="1:8" x14ac:dyDescent="0.3">
      <c r="A1589" s="188"/>
      <c r="B1589" s="167"/>
      <c r="C1589" s="189"/>
      <c r="D1589" s="167"/>
      <c r="E1589" s="196"/>
      <c r="F1589" s="197"/>
      <c r="G1589" s="302"/>
      <c r="H1589" s="302"/>
    </row>
    <row r="1590" spans="1:8" ht="30" customHeight="1" thickBot="1" x14ac:dyDescent="0.35">
      <c r="A1590" s="183"/>
      <c r="B1590" s="8"/>
      <c r="C1590" s="11" t="s">
        <v>928</v>
      </c>
      <c r="D1590" s="12"/>
      <c r="E1590" s="200"/>
      <c r="F1590" s="201"/>
      <c r="G1590" s="304"/>
      <c r="H1590" s="304">
        <f>SUM(H1508:H1585)</f>
        <v>0</v>
      </c>
    </row>
    <row r="1591" spans="1:8" ht="15" thickTop="1" x14ac:dyDescent="0.3">
      <c r="A1591" s="188"/>
      <c r="B1591" s="167"/>
      <c r="C1591" s="189"/>
      <c r="D1591" s="167"/>
      <c r="E1591" s="196"/>
      <c r="F1591" s="197"/>
      <c r="G1591" s="302"/>
      <c r="H1591" s="302"/>
    </row>
    <row r="1592" spans="1:8" x14ac:dyDescent="0.3">
      <c r="A1592" s="188"/>
      <c r="B1592" s="167"/>
      <c r="C1592" s="189"/>
      <c r="D1592" s="167"/>
      <c r="E1592" s="196"/>
      <c r="F1592" s="197"/>
      <c r="G1592" s="302"/>
      <c r="H1592" s="302"/>
    </row>
    <row r="1593" spans="1:8" x14ac:dyDescent="0.3">
      <c r="A1593" s="188"/>
      <c r="B1593" s="167"/>
      <c r="C1593" s="190" t="s">
        <v>888</v>
      </c>
      <c r="D1593" s="167"/>
      <c r="E1593" s="196"/>
      <c r="F1593" s="197"/>
      <c r="G1593" s="302"/>
      <c r="H1593" s="302"/>
    </row>
    <row r="1594" spans="1:8" x14ac:dyDescent="0.3">
      <c r="A1594" s="188"/>
      <c r="B1594" s="167"/>
      <c r="C1594" s="189"/>
      <c r="D1594" s="167"/>
      <c r="E1594" s="196"/>
      <c r="F1594" s="197"/>
      <c r="G1594" s="302"/>
      <c r="H1594" s="302"/>
    </row>
    <row r="1595" spans="1:8" x14ac:dyDescent="0.3">
      <c r="A1595" s="188"/>
      <c r="B1595" s="167"/>
      <c r="C1595" s="190" t="s">
        <v>849</v>
      </c>
      <c r="D1595" s="167"/>
      <c r="E1595" s="196"/>
      <c r="F1595" s="197"/>
      <c r="G1595" s="302"/>
      <c r="H1595" s="302"/>
    </row>
    <row r="1596" spans="1:8" x14ac:dyDescent="0.3">
      <c r="A1596" s="188"/>
      <c r="B1596" s="167"/>
      <c r="C1596" s="189"/>
      <c r="D1596" s="167"/>
      <c r="E1596" s="196"/>
      <c r="F1596" s="197"/>
      <c r="G1596" s="302"/>
      <c r="H1596" s="302"/>
    </row>
    <row r="1597" spans="1:8" x14ac:dyDescent="0.3">
      <c r="A1597" s="188"/>
      <c r="B1597" s="167"/>
      <c r="C1597" s="190" t="s">
        <v>388</v>
      </c>
      <c r="D1597" s="167"/>
      <c r="E1597" s="196"/>
      <c r="F1597" s="197"/>
      <c r="G1597" s="302"/>
      <c r="H1597" s="302"/>
    </row>
    <row r="1598" spans="1:8" x14ac:dyDescent="0.3">
      <c r="A1598" s="188"/>
      <c r="B1598" s="167"/>
      <c r="C1598" s="189"/>
      <c r="D1598" s="167"/>
      <c r="E1598" s="196"/>
      <c r="F1598" s="197"/>
      <c r="G1598" s="302"/>
      <c r="H1598" s="302"/>
    </row>
    <row r="1599" spans="1:8" ht="28.8" x14ac:dyDescent="0.3">
      <c r="A1599" s="188"/>
      <c r="B1599" s="167"/>
      <c r="C1599" s="189" t="s">
        <v>389</v>
      </c>
      <c r="D1599" s="167"/>
      <c r="E1599" s="196"/>
      <c r="F1599" s="197"/>
      <c r="G1599" s="302"/>
      <c r="H1599" s="302"/>
    </row>
    <row r="1600" spans="1:8" x14ac:dyDescent="0.3">
      <c r="A1600" s="188"/>
      <c r="B1600" s="167"/>
      <c r="C1600" s="189"/>
      <c r="D1600" s="167"/>
      <c r="E1600" s="196"/>
      <c r="F1600" s="197"/>
      <c r="G1600" s="302"/>
      <c r="H1600" s="302"/>
    </row>
    <row r="1601" spans="1:8" x14ac:dyDescent="0.3">
      <c r="A1601" s="188"/>
      <c r="B1601" s="167"/>
      <c r="C1601" s="190" t="s">
        <v>288</v>
      </c>
      <c r="D1601" s="167"/>
      <c r="E1601" s="196"/>
      <c r="F1601" s="197"/>
      <c r="G1601" s="302"/>
      <c r="H1601" s="302"/>
    </row>
    <row r="1602" spans="1:8" x14ac:dyDescent="0.3">
      <c r="A1602" s="188"/>
      <c r="B1602" s="167"/>
      <c r="C1602" s="189"/>
      <c r="D1602" s="167"/>
      <c r="E1602" s="196"/>
      <c r="F1602" s="197"/>
      <c r="G1602" s="302"/>
      <c r="H1602" s="302"/>
    </row>
    <row r="1603" spans="1:8" x14ac:dyDescent="0.3">
      <c r="A1603" s="188"/>
      <c r="B1603" s="167"/>
      <c r="C1603" s="210" t="s">
        <v>850</v>
      </c>
      <c r="D1603" s="167"/>
      <c r="E1603" s="196"/>
      <c r="F1603" s="197"/>
      <c r="G1603" s="302"/>
      <c r="H1603" s="302"/>
    </row>
    <row r="1604" spans="1:8" x14ac:dyDescent="0.3">
      <c r="A1604" s="188"/>
      <c r="B1604" s="167"/>
      <c r="C1604" s="189"/>
      <c r="D1604" s="167"/>
      <c r="E1604" s="196"/>
      <c r="F1604" s="197"/>
      <c r="G1604" s="302"/>
      <c r="H1604" s="302"/>
    </row>
    <row r="1605" spans="1:8" x14ac:dyDescent="0.3">
      <c r="A1605" s="188"/>
      <c r="B1605" s="167"/>
      <c r="C1605" s="189" t="s">
        <v>851</v>
      </c>
      <c r="D1605" s="167"/>
      <c r="E1605" s="196"/>
      <c r="F1605" s="197"/>
      <c r="G1605" s="302"/>
      <c r="H1605" s="302"/>
    </row>
    <row r="1606" spans="1:8" x14ac:dyDescent="0.3">
      <c r="A1606" s="188"/>
      <c r="B1606" s="167"/>
      <c r="C1606" s="189"/>
      <c r="D1606" s="167"/>
      <c r="E1606" s="196"/>
      <c r="F1606" s="197"/>
      <c r="G1606" s="302"/>
      <c r="H1606" s="302"/>
    </row>
    <row r="1607" spans="1:8" x14ac:dyDescent="0.3">
      <c r="A1607" s="188"/>
      <c r="B1607" s="167"/>
      <c r="C1607" s="210" t="s">
        <v>852</v>
      </c>
      <c r="D1607" s="167"/>
      <c r="E1607" s="196"/>
      <c r="F1607" s="197"/>
      <c r="G1607" s="302"/>
      <c r="H1607" s="302"/>
    </row>
    <row r="1608" spans="1:8" x14ac:dyDescent="0.3">
      <c r="A1608" s="188"/>
      <c r="B1608" s="167"/>
      <c r="C1608" s="189"/>
      <c r="D1608" s="167"/>
      <c r="E1608" s="196"/>
      <c r="F1608" s="197"/>
      <c r="G1608" s="302"/>
      <c r="H1608" s="302"/>
    </row>
    <row r="1609" spans="1:8" x14ac:dyDescent="0.3">
      <c r="A1609" s="188"/>
      <c r="B1609" s="167"/>
      <c r="C1609" s="189" t="s">
        <v>853</v>
      </c>
      <c r="D1609" s="167"/>
      <c r="E1609" s="196"/>
      <c r="F1609" s="197"/>
      <c r="G1609" s="302"/>
      <c r="H1609" s="302"/>
    </row>
    <row r="1610" spans="1:8" x14ac:dyDescent="0.3">
      <c r="A1610" s="188"/>
      <c r="B1610" s="167"/>
      <c r="C1610" s="189"/>
      <c r="D1610" s="167"/>
      <c r="E1610" s="196"/>
      <c r="F1610" s="197"/>
      <c r="G1610" s="302"/>
      <c r="H1610" s="302"/>
    </row>
    <row r="1611" spans="1:8" x14ac:dyDescent="0.3">
      <c r="A1611" s="188"/>
      <c r="B1611" s="167"/>
      <c r="C1611" s="210" t="s">
        <v>402</v>
      </c>
      <c r="D1611" s="167"/>
      <c r="E1611" s="196"/>
      <c r="F1611" s="197"/>
      <c r="G1611" s="302"/>
      <c r="H1611" s="302"/>
    </row>
    <row r="1612" spans="1:8" x14ac:dyDescent="0.3">
      <c r="A1612" s="188"/>
      <c r="B1612" s="167"/>
      <c r="C1612" s="189"/>
      <c r="D1612" s="167"/>
      <c r="E1612" s="196"/>
      <c r="F1612" s="197"/>
      <c r="G1612" s="302"/>
      <c r="H1612" s="302"/>
    </row>
    <row r="1613" spans="1:8" ht="28.8" x14ac:dyDescent="0.3">
      <c r="A1613" s="188"/>
      <c r="B1613" s="167"/>
      <c r="C1613" s="189" t="s">
        <v>403</v>
      </c>
      <c r="D1613" s="167"/>
      <c r="E1613" s="196"/>
      <c r="F1613" s="197"/>
      <c r="G1613" s="302"/>
      <c r="H1613" s="302"/>
    </row>
    <row r="1614" spans="1:8" x14ac:dyDescent="0.3">
      <c r="A1614" s="188"/>
      <c r="B1614" s="167"/>
      <c r="C1614" s="189"/>
      <c r="D1614" s="167"/>
      <c r="E1614" s="196"/>
      <c r="F1614" s="197"/>
      <c r="G1614" s="302"/>
      <c r="H1614" s="302"/>
    </row>
    <row r="1615" spans="1:8" ht="28.8" x14ac:dyDescent="0.3">
      <c r="A1615" s="188"/>
      <c r="B1615" s="167"/>
      <c r="C1615" s="189" t="s">
        <v>854</v>
      </c>
      <c r="D1615" s="167"/>
      <c r="E1615" s="196"/>
      <c r="F1615" s="197"/>
      <c r="G1615" s="302"/>
      <c r="H1615" s="302"/>
    </row>
    <row r="1616" spans="1:8" x14ac:dyDescent="0.3">
      <c r="A1616" s="188"/>
      <c r="B1616" s="167"/>
      <c r="C1616" s="189"/>
      <c r="D1616" s="167"/>
      <c r="E1616" s="196"/>
      <c r="F1616" s="197"/>
      <c r="G1616" s="302"/>
      <c r="H1616" s="302"/>
    </row>
    <row r="1617" spans="1:8" x14ac:dyDescent="0.3">
      <c r="A1617" s="188"/>
      <c r="B1617" s="167"/>
      <c r="C1617" s="190" t="s">
        <v>855</v>
      </c>
      <c r="D1617" s="167"/>
      <c r="E1617" s="196"/>
      <c r="F1617" s="197"/>
      <c r="G1617" s="302"/>
      <c r="H1617" s="302"/>
    </row>
    <row r="1618" spans="1:8" x14ac:dyDescent="0.3">
      <c r="A1618" s="188"/>
      <c r="B1618" s="167"/>
      <c r="C1618" s="189"/>
      <c r="D1618" s="167"/>
      <c r="E1618" s="196"/>
      <c r="F1618" s="197"/>
      <c r="G1618" s="302"/>
      <c r="H1618" s="302"/>
    </row>
    <row r="1619" spans="1:8" ht="28.8" x14ac:dyDescent="0.3">
      <c r="A1619" s="188"/>
      <c r="B1619" s="167"/>
      <c r="C1619" s="210" t="s">
        <v>856</v>
      </c>
      <c r="D1619" s="167"/>
      <c r="E1619" s="196"/>
      <c r="F1619" s="197"/>
      <c r="G1619" s="302"/>
      <c r="H1619" s="302"/>
    </row>
    <row r="1620" spans="1:8" x14ac:dyDescent="0.3">
      <c r="A1620" s="188"/>
      <c r="B1620" s="167"/>
      <c r="C1620" s="189"/>
      <c r="D1620" s="167"/>
      <c r="E1620" s="196"/>
      <c r="F1620" s="197"/>
      <c r="G1620" s="302"/>
      <c r="H1620" s="302"/>
    </row>
    <row r="1621" spans="1:8" x14ac:dyDescent="0.3">
      <c r="A1621" s="188" t="s">
        <v>13</v>
      </c>
      <c r="B1621" s="167"/>
      <c r="C1621" s="189" t="s">
        <v>857</v>
      </c>
      <c r="D1621" s="167"/>
      <c r="E1621" s="196" t="s">
        <v>312</v>
      </c>
      <c r="F1621" s="197">
        <v>5</v>
      </c>
      <c r="G1621" s="302"/>
      <c r="H1621" s="302">
        <f>ROUND($F1621*G1621,2)</f>
        <v>0</v>
      </c>
    </row>
    <row r="1622" spans="1:8" x14ac:dyDescent="0.3">
      <c r="A1622" s="188"/>
      <c r="B1622" s="167"/>
      <c r="C1622" s="189"/>
      <c r="D1622" s="167"/>
      <c r="E1622" s="196"/>
      <c r="F1622" s="197"/>
      <c r="G1622" s="302"/>
      <c r="H1622" s="302"/>
    </row>
    <row r="1623" spans="1:8" x14ac:dyDescent="0.3">
      <c r="A1623" s="188"/>
      <c r="B1623" s="167"/>
      <c r="C1623" s="189"/>
      <c r="D1623" s="167"/>
      <c r="E1623" s="196"/>
      <c r="F1623" s="197"/>
      <c r="G1623" s="302"/>
      <c r="H1623" s="302"/>
    </row>
    <row r="1624" spans="1:8" x14ac:dyDescent="0.3">
      <c r="A1624" s="188"/>
      <c r="B1624" s="167"/>
      <c r="C1624" s="189"/>
      <c r="D1624" s="167"/>
      <c r="E1624" s="196"/>
      <c r="F1624" s="197"/>
      <c r="G1624" s="302"/>
      <c r="H1624" s="302"/>
    </row>
    <row r="1625" spans="1:8" x14ac:dyDescent="0.3">
      <c r="A1625" s="188"/>
      <c r="B1625" s="167"/>
      <c r="C1625" s="189"/>
      <c r="D1625" s="167"/>
      <c r="E1625" s="196"/>
      <c r="F1625" s="197"/>
      <c r="G1625" s="302"/>
      <c r="H1625" s="302"/>
    </row>
    <row r="1626" spans="1:8" x14ac:dyDescent="0.3">
      <c r="A1626" s="188"/>
      <c r="B1626" s="167"/>
      <c r="C1626" s="189"/>
      <c r="D1626" s="167"/>
      <c r="E1626" s="196"/>
      <c r="F1626" s="197"/>
      <c r="G1626" s="302"/>
      <c r="H1626" s="302"/>
    </row>
    <row r="1627" spans="1:8" x14ac:dyDescent="0.3">
      <c r="A1627" s="188"/>
      <c r="B1627" s="167"/>
      <c r="C1627" s="189"/>
      <c r="D1627" s="167"/>
      <c r="E1627" s="196"/>
      <c r="F1627" s="197"/>
      <c r="G1627" s="302"/>
      <c r="H1627" s="302"/>
    </row>
    <row r="1628" spans="1:8" x14ac:dyDescent="0.3">
      <c r="A1628" s="188"/>
      <c r="B1628" s="167"/>
      <c r="C1628" s="189"/>
      <c r="D1628" s="167"/>
      <c r="E1628" s="196"/>
      <c r="F1628" s="197"/>
      <c r="G1628" s="302"/>
      <c r="H1628" s="302"/>
    </row>
    <row r="1629" spans="1:8" x14ac:dyDescent="0.3">
      <c r="A1629" s="188"/>
      <c r="B1629" s="167"/>
      <c r="C1629" s="189"/>
      <c r="D1629" s="167"/>
      <c r="E1629" s="196"/>
      <c r="F1629" s="197"/>
      <c r="G1629" s="302"/>
      <c r="H1629" s="302"/>
    </row>
    <row r="1630" spans="1:8" x14ac:dyDescent="0.3">
      <c r="A1630" s="188"/>
      <c r="B1630" s="167"/>
      <c r="C1630" s="189"/>
      <c r="D1630" s="167"/>
      <c r="E1630" s="196"/>
      <c r="F1630" s="197"/>
      <c r="G1630" s="302"/>
      <c r="H1630" s="302"/>
    </row>
    <row r="1631" spans="1:8" x14ac:dyDescent="0.3">
      <c r="A1631" s="188"/>
      <c r="B1631" s="167"/>
      <c r="C1631" s="189"/>
      <c r="D1631" s="167"/>
      <c r="E1631" s="196"/>
      <c r="F1631" s="197"/>
      <c r="G1631" s="302"/>
      <c r="H1631" s="302"/>
    </row>
    <row r="1632" spans="1:8" x14ac:dyDescent="0.3">
      <c r="A1632" s="188"/>
      <c r="B1632" s="167"/>
      <c r="C1632" s="189"/>
      <c r="D1632" s="167"/>
      <c r="E1632" s="196"/>
      <c r="F1632" s="197"/>
      <c r="G1632" s="302"/>
      <c r="H1632" s="302"/>
    </row>
    <row r="1633" spans="1:8" x14ac:dyDescent="0.3">
      <c r="A1633" s="188"/>
      <c r="B1633" s="167"/>
      <c r="C1633" s="189"/>
      <c r="D1633" s="167"/>
      <c r="E1633" s="196"/>
      <c r="F1633" s="197"/>
      <c r="G1633" s="302"/>
      <c r="H1633" s="302"/>
    </row>
    <row r="1634" spans="1:8" x14ac:dyDescent="0.3">
      <c r="A1634" s="188"/>
      <c r="B1634" s="167"/>
      <c r="C1634" s="189"/>
      <c r="D1634" s="167"/>
      <c r="E1634" s="196"/>
      <c r="F1634" s="197"/>
      <c r="G1634" s="302"/>
      <c r="H1634" s="302"/>
    </row>
    <row r="1635" spans="1:8" x14ac:dyDescent="0.3">
      <c r="A1635" s="188"/>
      <c r="B1635" s="167"/>
      <c r="C1635" s="189"/>
      <c r="D1635" s="167"/>
      <c r="E1635" s="196"/>
      <c r="F1635" s="197"/>
      <c r="G1635" s="302"/>
      <c r="H1635" s="302"/>
    </row>
    <row r="1636" spans="1:8" x14ac:dyDescent="0.3">
      <c r="A1636" s="188"/>
      <c r="B1636" s="167"/>
      <c r="C1636" s="189"/>
      <c r="D1636" s="167"/>
      <c r="E1636" s="196"/>
      <c r="F1636" s="197"/>
      <c r="G1636" s="302"/>
      <c r="H1636" s="302"/>
    </row>
    <row r="1637" spans="1:8" x14ac:dyDescent="0.3">
      <c r="A1637" s="188"/>
      <c r="B1637" s="167"/>
      <c r="C1637" s="189"/>
      <c r="D1637" s="167"/>
      <c r="E1637" s="196"/>
      <c r="F1637" s="197"/>
      <c r="G1637" s="302"/>
      <c r="H1637" s="302"/>
    </row>
    <row r="1638" spans="1:8" x14ac:dyDescent="0.3">
      <c r="A1638" s="188"/>
      <c r="B1638" s="167"/>
      <c r="C1638" s="189"/>
      <c r="D1638" s="167"/>
      <c r="E1638" s="196"/>
      <c r="F1638" s="197"/>
      <c r="G1638" s="302"/>
      <c r="H1638" s="302"/>
    </row>
    <row r="1639" spans="1:8" x14ac:dyDescent="0.3">
      <c r="A1639" s="188"/>
      <c r="B1639" s="167"/>
      <c r="C1639" s="189"/>
      <c r="D1639" s="167"/>
      <c r="E1639" s="196"/>
      <c r="F1639" s="197"/>
      <c r="G1639" s="302"/>
      <c r="H1639" s="302"/>
    </row>
    <row r="1640" spans="1:8" ht="30" customHeight="1" thickBot="1" x14ac:dyDescent="0.35">
      <c r="A1640" s="183"/>
      <c r="B1640" s="8"/>
      <c r="C1640" s="11" t="s">
        <v>928</v>
      </c>
      <c r="D1640" s="15"/>
      <c r="E1640" s="204"/>
      <c r="F1640" s="205"/>
      <c r="G1640" s="309"/>
      <c r="H1640" s="309">
        <f>SUM(H1619:H1625)</f>
        <v>0</v>
      </c>
    </row>
    <row r="1641" spans="1:8" ht="15" thickTop="1" x14ac:dyDescent="0.3">
      <c r="A1641" s="188"/>
      <c r="B1641" s="167"/>
      <c r="C1641" s="189"/>
      <c r="D1641" s="167"/>
      <c r="E1641" s="196"/>
      <c r="F1641" s="197"/>
      <c r="G1641" s="302"/>
      <c r="H1641" s="302"/>
    </row>
    <row r="1642" spans="1:8" x14ac:dyDescent="0.3">
      <c r="A1642" s="188"/>
      <c r="B1642" s="167"/>
      <c r="C1642" s="189"/>
      <c r="D1642" s="167"/>
      <c r="E1642" s="196"/>
      <c r="F1642" s="197"/>
      <c r="G1642" s="302"/>
      <c r="H1642" s="302"/>
    </row>
    <row r="1643" spans="1:8" x14ac:dyDescent="0.3">
      <c r="A1643" s="188"/>
      <c r="B1643" s="167"/>
      <c r="C1643" s="189"/>
      <c r="D1643" s="167"/>
      <c r="E1643" s="196"/>
      <c r="F1643" s="197"/>
      <c r="G1643" s="302"/>
      <c r="H1643" s="302"/>
    </row>
    <row r="1644" spans="1:8" x14ac:dyDescent="0.3">
      <c r="A1644" s="188"/>
      <c r="B1644" s="167"/>
      <c r="C1644" s="190" t="s">
        <v>1471</v>
      </c>
      <c r="D1644" s="167"/>
      <c r="E1644" s="196"/>
      <c r="F1644" s="197"/>
      <c r="G1644" s="302"/>
      <c r="H1644" s="302"/>
    </row>
    <row r="1645" spans="1:8" x14ac:dyDescent="0.3">
      <c r="A1645" s="188"/>
      <c r="B1645" s="167"/>
      <c r="C1645" s="189"/>
      <c r="D1645" s="167"/>
      <c r="E1645" s="196"/>
      <c r="F1645" s="197"/>
      <c r="G1645" s="302"/>
      <c r="H1645" s="302"/>
    </row>
    <row r="1646" spans="1:8" x14ac:dyDescent="0.3">
      <c r="A1646" s="188"/>
      <c r="B1646" s="167"/>
      <c r="C1646" s="190" t="s">
        <v>859</v>
      </c>
      <c r="D1646" s="167"/>
      <c r="E1646" s="196"/>
      <c r="F1646" s="197"/>
      <c r="G1646" s="302"/>
      <c r="H1646" s="302"/>
    </row>
    <row r="1647" spans="1:8" x14ac:dyDescent="0.3">
      <c r="A1647" s="188"/>
      <c r="B1647" s="167"/>
      <c r="C1647" s="189"/>
      <c r="D1647" s="167"/>
      <c r="E1647" s="196"/>
      <c r="F1647" s="197"/>
      <c r="G1647" s="302"/>
      <c r="H1647" s="302"/>
    </row>
    <row r="1648" spans="1:8" x14ac:dyDescent="0.3">
      <c r="A1648" s="188"/>
      <c r="B1648" s="167"/>
      <c r="C1648" s="190" t="s">
        <v>388</v>
      </c>
      <c r="D1648" s="167"/>
      <c r="E1648" s="196"/>
      <c r="F1648" s="197"/>
      <c r="G1648" s="302"/>
      <c r="H1648" s="302"/>
    </row>
    <row r="1649" spans="1:8" x14ac:dyDescent="0.3">
      <c r="A1649" s="188"/>
      <c r="B1649" s="167"/>
      <c r="C1649" s="189"/>
      <c r="D1649" s="167"/>
      <c r="E1649" s="196"/>
      <c r="F1649" s="197"/>
      <c r="G1649" s="302"/>
      <c r="H1649" s="302"/>
    </row>
    <row r="1650" spans="1:8" ht="32.25" customHeight="1" x14ac:dyDescent="0.3">
      <c r="A1650" s="188"/>
      <c r="B1650" s="167"/>
      <c r="C1650" s="189" t="s">
        <v>389</v>
      </c>
      <c r="D1650" s="167"/>
      <c r="E1650" s="196"/>
      <c r="F1650" s="197"/>
      <c r="G1650" s="302"/>
      <c r="H1650" s="302"/>
    </row>
    <row r="1651" spans="1:8" x14ac:dyDescent="0.3">
      <c r="A1651" s="188"/>
      <c r="B1651" s="167"/>
      <c r="C1651" s="189"/>
      <c r="D1651" s="167"/>
      <c r="E1651" s="196"/>
      <c r="F1651" s="197"/>
      <c r="G1651" s="302"/>
      <c r="H1651" s="302"/>
    </row>
    <row r="1652" spans="1:8" x14ac:dyDescent="0.3">
      <c r="A1652" s="188"/>
      <c r="B1652" s="167"/>
      <c r="C1652" s="208" t="s">
        <v>860</v>
      </c>
      <c r="D1652" s="167"/>
      <c r="E1652" s="196"/>
      <c r="F1652" s="197"/>
      <c r="G1652" s="302"/>
      <c r="H1652" s="302"/>
    </row>
    <row r="1653" spans="1:8" ht="28.8" x14ac:dyDescent="0.3">
      <c r="A1653" s="188"/>
      <c r="B1653" s="167"/>
      <c r="C1653" s="189" t="s">
        <v>861</v>
      </c>
      <c r="D1653" s="167"/>
      <c r="E1653" s="196"/>
      <c r="F1653" s="197"/>
      <c r="G1653" s="302"/>
      <c r="H1653" s="302"/>
    </row>
    <row r="1654" spans="1:8" x14ac:dyDescent="0.3">
      <c r="A1654" s="188"/>
      <c r="B1654" s="167"/>
      <c r="C1654" s="189"/>
      <c r="D1654" s="167"/>
      <c r="E1654" s="196"/>
      <c r="F1654" s="197"/>
      <c r="G1654" s="302"/>
      <c r="H1654" s="302"/>
    </row>
    <row r="1655" spans="1:8" x14ac:dyDescent="0.3">
      <c r="A1655" s="188"/>
      <c r="B1655" s="167"/>
      <c r="C1655" s="210" t="s">
        <v>402</v>
      </c>
      <c r="D1655" s="167"/>
      <c r="E1655" s="196"/>
      <c r="F1655" s="197"/>
      <c r="G1655" s="302"/>
      <c r="H1655" s="302"/>
    </row>
    <row r="1656" spans="1:8" ht="28.8" x14ac:dyDescent="0.3">
      <c r="A1656" s="188"/>
      <c r="B1656" s="167"/>
      <c r="C1656" s="189" t="s">
        <v>403</v>
      </c>
      <c r="D1656" s="167"/>
      <c r="E1656" s="196"/>
      <c r="F1656" s="197"/>
      <c r="G1656" s="302"/>
      <c r="H1656" s="302"/>
    </row>
    <row r="1657" spans="1:8" x14ac:dyDescent="0.3">
      <c r="A1657" s="188"/>
      <c r="B1657" s="167"/>
      <c r="C1657" s="189"/>
      <c r="D1657" s="167"/>
      <c r="E1657" s="196"/>
      <c r="F1657" s="197"/>
      <c r="G1657" s="302"/>
      <c r="H1657" s="302"/>
    </row>
    <row r="1658" spans="1:8" ht="28.8" x14ac:dyDescent="0.3">
      <c r="A1658" s="188"/>
      <c r="B1658" s="167"/>
      <c r="C1658" s="189" t="s">
        <v>862</v>
      </c>
      <c r="D1658" s="167"/>
      <c r="E1658" s="196"/>
      <c r="F1658" s="197"/>
      <c r="G1658" s="302"/>
      <c r="H1658" s="302"/>
    </row>
    <row r="1659" spans="1:8" x14ac:dyDescent="0.3">
      <c r="A1659" s="188"/>
      <c r="B1659" s="167"/>
      <c r="C1659" s="189"/>
      <c r="D1659" s="167"/>
      <c r="E1659" s="196"/>
      <c r="F1659" s="197"/>
      <c r="G1659" s="302"/>
      <c r="H1659" s="302"/>
    </row>
    <row r="1660" spans="1:8" x14ac:dyDescent="0.3">
      <c r="A1660" s="188"/>
      <c r="B1660" s="167"/>
      <c r="C1660" s="190" t="s">
        <v>863</v>
      </c>
      <c r="D1660" s="167"/>
      <c r="E1660" s="196"/>
      <c r="F1660" s="197"/>
      <c r="G1660" s="302"/>
      <c r="H1660" s="302"/>
    </row>
    <row r="1661" spans="1:8" x14ac:dyDescent="0.3">
      <c r="A1661" s="188"/>
      <c r="B1661" s="167"/>
      <c r="C1661" s="189"/>
      <c r="D1661" s="167"/>
      <c r="E1661" s="196"/>
      <c r="F1661" s="197"/>
      <c r="G1661" s="302"/>
      <c r="H1661" s="302"/>
    </row>
    <row r="1662" spans="1:8" x14ac:dyDescent="0.3">
      <c r="A1662" s="188"/>
      <c r="B1662" s="167"/>
      <c r="C1662" s="190" t="s">
        <v>864</v>
      </c>
      <c r="D1662" s="167"/>
      <c r="E1662" s="196"/>
      <c r="F1662" s="197"/>
      <c r="G1662" s="302"/>
      <c r="H1662" s="302"/>
    </row>
    <row r="1663" spans="1:8" x14ac:dyDescent="0.3">
      <c r="A1663" s="188"/>
      <c r="B1663" s="167"/>
      <c r="C1663" s="189"/>
      <c r="D1663" s="167"/>
      <c r="E1663" s="196"/>
      <c r="F1663" s="197"/>
      <c r="G1663" s="302"/>
      <c r="H1663" s="302"/>
    </row>
    <row r="1664" spans="1:8" ht="28.8" x14ac:dyDescent="0.3">
      <c r="A1664" s="188"/>
      <c r="B1664" s="167"/>
      <c r="C1664" s="210" t="s">
        <v>865</v>
      </c>
      <c r="D1664" s="167"/>
      <c r="E1664" s="196"/>
      <c r="F1664" s="197"/>
      <c r="G1664" s="302"/>
      <c r="H1664" s="302"/>
    </row>
    <row r="1665" spans="1:8" x14ac:dyDescent="0.3">
      <c r="A1665" s="188"/>
      <c r="B1665" s="167"/>
      <c r="C1665" s="189"/>
      <c r="D1665" s="167"/>
      <c r="E1665" s="196"/>
      <c r="F1665" s="197"/>
      <c r="G1665" s="302"/>
      <c r="H1665" s="302"/>
    </row>
    <row r="1666" spans="1:8" x14ac:dyDescent="0.3">
      <c r="A1666" s="188" t="s">
        <v>13</v>
      </c>
      <c r="B1666" s="167"/>
      <c r="C1666" s="189" t="s">
        <v>866</v>
      </c>
      <c r="D1666" s="167"/>
      <c r="E1666" s="196" t="s">
        <v>316</v>
      </c>
      <c r="F1666" s="197">
        <v>986</v>
      </c>
      <c r="G1666" s="302"/>
      <c r="H1666" s="302">
        <f>ROUND($F1666*G1666,2)</f>
        <v>0</v>
      </c>
    </row>
    <row r="1667" spans="1:8" x14ac:dyDescent="0.3">
      <c r="A1667" s="188"/>
      <c r="B1667" s="167"/>
      <c r="C1667" s="189"/>
      <c r="D1667" s="167"/>
      <c r="E1667" s="196"/>
      <c r="F1667" s="197"/>
      <c r="G1667" s="302"/>
      <c r="H1667" s="302"/>
    </row>
    <row r="1668" spans="1:8" x14ac:dyDescent="0.3">
      <c r="A1668" s="188"/>
      <c r="B1668" s="167"/>
      <c r="C1668" s="190" t="s">
        <v>867</v>
      </c>
      <c r="D1668" s="167"/>
      <c r="E1668" s="196"/>
      <c r="F1668" s="197"/>
      <c r="G1668" s="302"/>
      <c r="H1668" s="302"/>
    </row>
    <row r="1669" spans="1:8" x14ac:dyDescent="0.3">
      <c r="A1669" s="188"/>
      <c r="B1669" s="167"/>
      <c r="C1669" s="189"/>
      <c r="D1669" s="167"/>
      <c r="E1669" s="196"/>
      <c r="F1669" s="197"/>
      <c r="G1669" s="302"/>
      <c r="H1669" s="302"/>
    </row>
    <row r="1670" spans="1:8" ht="28.8" x14ac:dyDescent="0.3">
      <c r="A1670" s="188"/>
      <c r="B1670" s="167"/>
      <c r="C1670" s="210" t="s">
        <v>868</v>
      </c>
      <c r="D1670" s="167"/>
      <c r="E1670" s="196"/>
      <c r="F1670" s="197"/>
      <c r="G1670" s="302"/>
      <c r="H1670" s="302"/>
    </row>
    <row r="1671" spans="1:8" x14ac:dyDescent="0.3">
      <c r="A1671" s="188"/>
      <c r="B1671" s="167"/>
      <c r="C1671" s="189"/>
      <c r="D1671" s="167"/>
      <c r="E1671" s="196"/>
      <c r="F1671" s="197"/>
      <c r="G1671" s="302"/>
      <c r="H1671" s="302"/>
    </row>
    <row r="1672" spans="1:8" ht="28.8" x14ac:dyDescent="0.3">
      <c r="A1672" s="188" t="s">
        <v>36</v>
      </c>
      <c r="B1672" s="167"/>
      <c r="C1672" s="189" t="s">
        <v>869</v>
      </c>
      <c r="D1672" s="167"/>
      <c r="E1672" s="196" t="s">
        <v>316</v>
      </c>
      <c r="F1672" s="197">
        <v>334</v>
      </c>
      <c r="G1672" s="302"/>
      <c r="H1672" s="302">
        <f>ROUND($F1672*G1672,2)</f>
        <v>0</v>
      </c>
    </row>
    <row r="1673" spans="1:8" x14ac:dyDescent="0.3">
      <c r="A1673" s="188"/>
      <c r="B1673" s="167"/>
      <c r="C1673" s="189"/>
      <c r="D1673" s="167"/>
      <c r="E1673" s="196"/>
      <c r="F1673" s="197"/>
      <c r="G1673" s="302"/>
      <c r="H1673" s="302"/>
    </row>
    <row r="1674" spans="1:8" ht="28.8" x14ac:dyDescent="0.3">
      <c r="A1674" s="188" t="s">
        <v>40</v>
      </c>
      <c r="B1674" s="167"/>
      <c r="C1674" s="189" t="s">
        <v>870</v>
      </c>
      <c r="D1674" s="167"/>
      <c r="E1674" s="196" t="s">
        <v>310</v>
      </c>
      <c r="F1674" s="197">
        <v>140</v>
      </c>
      <c r="G1674" s="302"/>
      <c r="H1674" s="302">
        <f>ROUND($F1674*G1674,2)</f>
        <v>0</v>
      </c>
    </row>
    <row r="1675" spans="1:8" x14ac:dyDescent="0.3">
      <c r="A1675" s="188"/>
      <c r="B1675" s="167"/>
      <c r="C1675" s="189"/>
      <c r="D1675" s="167"/>
      <c r="E1675" s="196"/>
      <c r="F1675" s="197"/>
      <c r="G1675" s="302"/>
      <c r="H1675" s="302"/>
    </row>
    <row r="1676" spans="1:8" x14ac:dyDescent="0.3">
      <c r="A1676" s="188"/>
      <c r="B1676" s="167"/>
      <c r="C1676" s="190" t="s">
        <v>871</v>
      </c>
      <c r="D1676" s="167"/>
      <c r="E1676" s="196"/>
      <c r="F1676" s="197"/>
      <c r="G1676" s="302"/>
      <c r="H1676" s="302"/>
    </row>
    <row r="1677" spans="1:8" x14ac:dyDescent="0.3">
      <c r="A1677" s="188"/>
      <c r="B1677" s="167"/>
      <c r="C1677" s="189"/>
      <c r="D1677" s="167"/>
      <c r="E1677" s="196"/>
      <c r="F1677" s="197"/>
      <c r="G1677" s="302"/>
      <c r="H1677" s="302"/>
    </row>
    <row r="1678" spans="1:8" ht="28.8" x14ac:dyDescent="0.3">
      <c r="A1678" s="188"/>
      <c r="B1678" s="167"/>
      <c r="C1678" s="210" t="s">
        <v>872</v>
      </c>
      <c r="D1678" s="167"/>
      <c r="E1678" s="196"/>
      <c r="F1678" s="197"/>
      <c r="G1678" s="302"/>
      <c r="H1678" s="302"/>
    </row>
    <row r="1679" spans="1:8" x14ac:dyDescent="0.3">
      <c r="A1679" s="188"/>
      <c r="B1679" s="167"/>
      <c r="C1679" s="189"/>
      <c r="D1679" s="167"/>
      <c r="E1679" s="196"/>
      <c r="F1679" s="197"/>
      <c r="G1679" s="302"/>
      <c r="H1679" s="302"/>
    </row>
    <row r="1680" spans="1:8" x14ac:dyDescent="0.3">
      <c r="A1680" s="188" t="s">
        <v>13</v>
      </c>
      <c r="B1680" s="167"/>
      <c r="C1680" s="189" t="s">
        <v>873</v>
      </c>
      <c r="D1680" s="167"/>
      <c r="E1680" s="196" t="s">
        <v>316</v>
      </c>
      <c r="F1680" s="197">
        <v>758</v>
      </c>
      <c r="G1680" s="302"/>
      <c r="H1680" s="302">
        <f>ROUND($F1680*G1680,2)</f>
        <v>0</v>
      </c>
    </row>
    <row r="1681" spans="1:8" x14ac:dyDescent="0.3">
      <c r="A1681" s="188"/>
      <c r="B1681" s="167"/>
      <c r="C1681" s="189"/>
      <c r="D1681" s="167"/>
      <c r="E1681" s="196"/>
      <c r="F1681" s="197"/>
      <c r="G1681" s="302"/>
      <c r="H1681" s="302"/>
    </row>
    <row r="1682" spans="1:8" x14ac:dyDescent="0.3">
      <c r="A1682" s="188"/>
      <c r="B1682" s="167"/>
      <c r="C1682" s="190" t="s">
        <v>874</v>
      </c>
      <c r="D1682" s="167"/>
      <c r="E1682" s="196"/>
      <c r="F1682" s="197"/>
      <c r="G1682" s="302"/>
      <c r="H1682" s="302"/>
    </row>
    <row r="1683" spans="1:8" x14ac:dyDescent="0.3">
      <c r="A1683" s="188"/>
      <c r="B1683" s="167"/>
      <c r="C1683" s="189"/>
      <c r="D1683" s="167"/>
      <c r="E1683" s="196"/>
      <c r="F1683" s="197"/>
      <c r="G1683" s="302"/>
      <c r="H1683" s="302"/>
    </row>
    <row r="1684" spans="1:8" ht="28.8" x14ac:dyDescent="0.3">
      <c r="A1684" s="188"/>
      <c r="B1684" s="167"/>
      <c r="C1684" s="210" t="s">
        <v>875</v>
      </c>
      <c r="D1684" s="167"/>
      <c r="E1684" s="196"/>
      <c r="F1684" s="197"/>
      <c r="G1684" s="302"/>
      <c r="H1684" s="302"/>
    </row>
    <row r="1685" spans="1:8" x14ac:dyDescent="0.3">
      <c r="A1685" s="188"/>
      <c r="B1685" s="167"/>
      <c r="C1685" s="189"/>
      <c r="D1685" s="167"/>
      <c r="E1685" s="196"/>
      <c r="F1685" s="197"/>
      <c r="G1685" s="302"/>
      <c r="H1685" s="302"/>
    </row>
    <row r="1686" spans="1:8" ht="28.8" x14ac:dyDescent="0.3">
      <c r="A1686" s="188" t="s">
        <v>36</v>
      </c>
      <c r="B1686" s="167"/>
      <c r="C1686" s="189" t="s">
        <v>876</v>
      </c>
      <c r="D1686" s="167"/>
      <c r="E1686" s="196" t="s">
        <v>316</v>
      </c>
      <c r="F1686" s="197">
        <v>33</v>
      </c>
      <c r="G1686" s="302"/>
      <c r="H1686" s="302">
        <f>ROUND($F1686*G1686,2)</f>
        <v>0</v>
      </c>
    </row>
    <row r="1687" spans="1:8" x14ac:dyDescent="0.3">
      <c r="A1687" s="188"/>
      <c r="B1687" s="167"/>
      <c r="C1687" s="189"/>
      <c r="D1687" s="167"/>
      <c r="E1687" s="196"/>
      <c r="F1687" s="197"/>
      <c r="G1687" s="302"/>
      <c r="H1687" s="302"/>
    </row>
    <row r="1688" spans="1:8" ht="28.8" x14ac:dyDescent="0.3">
      <c r="A1688" s="188" t="s">
        <v>40</v>
      </c>
      <c r="B1688" s="167"/>
      <c r="C1688" s="189" t="s">
        <v>877</v>
      </c>
      <c r="D1688" s="167"/>
      <c r="E1688" s="196" t="s">
        <v>316</v>
      </c>
      <c r="F1688" s="197">
        <v>68</v>
      </c>
      <c r="G1688" s="302"/>
      <c r="H1688" s="302">
        <f>ROUND($F1688*G1688,2)</f>
        <v>0</v>
      </c>
    </row>
    <row r="1689" spans="1:8" x14ac:dyDescent="0.3">
      <c r="A1689" s="188"/>
      <c r="B1689" s="167"/>
      <c r="C1689" s="189"/>
      <c r="D1689" s="167"/>
      <c r="E1689" s="196"/>
      <c r="F1689" s="197"/>
      <c r="G1689" s="302"/>
      <c r="H1689" s="302"/>
    </row>
    <row r="1690" spans="1:8" x14ac:dyDescent="0.3">
      <c r="A1690" s="188" t="s">
        <v>42</v>
      </c>
      <c r="B1690" s="167"/>
      <c r="C1690" s="189" t="s">
        <v>878</v>
      </c>
      <c r="D1690" s="167"/>
      <c r="E1690" s="196" t="s">
        <v>316</v>
      </c>
      <c r="F1690" s="197">
        <v>37</v>
      </c>
      <c r="G1690" s="302"/>
      <c r="H1690" s="302">
        <f>ROUND($F1690*G1690,2)</f>
        <v>0</v>
      </c>
    </row>
    <row r="1691" spans="1:8" x14ac:dyDescent="0.3">
      <c r="A1691" s="188"/>
      <c r="B1691" s="167"/>
      <c r="C1691" s="189"/>
      <c r="D1691" s="167"/>
      <c r="E1691" s="196"/>
      <c r="F1691" s="197"/>
      <c r="G1691" s="302"/>
      <c r="H1691" s="302"/>
    </row>
    <row r="1692" spans="1:8" x14ac:dyDescent="0.3">
      <c r="A1692" s="188" t="s">
        <v>44</v>
      </c>
      <c r="B1692" s="167"/>
      <c r="C1692" s="189" t="s">
        <v>879</v>
      </c>
      <c r="D1692" s="167"/>
      <c r="E1692" s="196" t="s">
        <v>310</v>
      </c>
      <c r="F1692" s="197">
        <v>29</v>
      </c>
      <c r="G1692" s="302"/>
      <c r="H1692" s="302">
        <f>ROUND($F1692*G1692,2)</f>
        <v>0</v>
      </c>
    </row>
    <row r="1693" spans="1:8" x14ac:dyDescent="0.3">
      <c r="A1693" s="188"/>
      <c r="B1693" s="167"/>
      <c r="C1693" s="189"/>
      <c r="D1693" s="167"/>
      <c r="E1693" s="196"/>
      <c r="F1693" s="197"/>
      <c r="G1693" s="302"/>
      <c r="H1693" s="302"/>
    </row>
    <row r="1694" spans="1:8" x14ac:dyDescent="0.3">
      <c r="A1694" s="188"/>
      <c r="B1694" s="167"/>
      <c r="C1694" s="190" t="s">
        <v>880</v>
      </c>
      <c r="D1694" s="167"/>
      <c r="E1694" s="196"/>
      <c r="F1694" s="197"/>
      <c r="G1694" s="302"/>
      <c r="H1694" s="302"/>
    </row>
    <row r="1695" spans="1:8" x14ac:dyDescent="0.3">
      <c r="A1695" s="188"/>
      <c r="B1695" s="167"/>
      <c r="C1695" s="189"/>
      <c r="D1695" s="167"/>
      <c r="E1695" s="196"/>
      <c r="F1695" s="197"/>
      <c r="G1695" s="302"/>
      <c r="H1695" s="302"/>
    </row>
    <row r="1696" spans="1:8" ht="28.8" x14ac:dyDescent="0.3">
      <c r="A1696" s="188"/>
      <c r="B1696" s="167"/>
      <c r="C1696" s="210" t="s">
        <v>881</v>
      </c>
      <c r="D1696" s="167"/>
      <c r="E1696" s="196"/>
      <c r="F1696" s="197"/>
      <c r="G1696" s="302"/>
      <c r="H1696" s="302"/>
    </row>
    <row r="1697" spans="1:8" x14ac:dyDescent="0.3">
      <c r="A1697" s="188"/>
      <c r="B1697" s="167"/>
      <c r="C1697" s="189"/>
      <c r="D1697" s="167"/>
      <c r="E1697" s="196"/>
      <c r="F1697" s="197"/>
      <c r="G1697" s="302"/>
      <c r="H1697" s="302"/>
    </row>
    <row r="1698" spans="1:8" x14ac:dyDescent="0.3">
      <c r="A1698" s="188" t="s">
        <v>46</v>
      </c>
      <c r="B1698" s="167"/>
      <c r="C1698" s="189" t="s">
        <v>882</v>
      </c>
      <c r="D1698" s="167"/>
      <c r="E1698" s="196" t="s">
        <v>316</v>
      </c>
      <c r="F1698" s="197">
        <v>66</v>
      </c>
      <c r="G1698" s="302"/>
      <c r="H1698" s="302">
        <f>ROUND($F1698*G1698,2)</f>
        <v>0</v>
      </c>
    </row>
    <row r="1699" spans="1:8" x14ac:dyDescent="0.3">
      <c r="A1699" s="188"/>
      <c r="B1699" s="167"/>
      <c r="C1699" s="189"/>
      <c r="D1699" s="167"/>
      <c r="E1699" s="196"/>
      <c r="F1699" s="197"/>
      <c r="G1699" s="302"/>
      <c r="H1699" s="302"/>
    </row>
    <row r="1700" spans="1:8" x14ac:dyDescent="0.3">
      <c r="A1700" s="188" t="s">
        <v>48</v>
      </c>
      <c r="B1700" s="167"/>
      <c r="C1700" s="189" t="s">
        <v>883</v>
      </c>
      <c r="D1700" s="167"/>
      <c r="E1700" s="196" t="s">
        <v>316</v>
      </c>
      <c r="F1700" s="197">
        <v>91</v>
      </c>
      <c r="G1700" s="302"/>
      <c r="H1700" s="302">
        <f>ROUND($F1700*G1700,2)</f>
        <v>0</v>
      </c>
    </row>
    <row r="1701" spans="1:8" x14ac:dyDescent="0.3">
      <c r="A1701" s="188"/>
      <c r="B1701" s="167"/>
      <c r="C1701" s="189"/>
      <c r="D1701" s="167"/>
      <c r="E1701" s="196"/>
      <c r="F1701" s="197"/>
      <c r="G1701" s="302"/>
      <c r="H1701" s="302"/>
    </row>
    <row r="1702" spans="1:8" x14ac:dyDescent="0.3">
      <c r="A1702" s="188" t="s">
        <v>172</v>
      </c>
      <c r="B1702" s="167"/>
      <c r="C1702" s="189" t="s">
        <v>884</v>
      </c>
      <c r="D1702" s="167"/>
      <c r="E1702" s="196" t="s">
        <v>310</v>
      </c>
      <c r="F1702" s="197">
        <v>36</v>
      </c>
      <c r="G1702" s="302"/>
      <c r="H1702" s="302">
        <f>ROUND($F1702*G1702,2)</f>
        <v>0</v>
      </c>
    </row>
    <row r="1703" spans="1:8" x14ac:dyDescent="0.3">
      <c r="A1703" s="188"/>
      <c r="B1703" s="167"/>
      <c r="C1703" s="189"/>
      <c r="D1703" s="167"/>
      <c r="E1703" s="196"/>
      <c r="F1703" s="197"/>
      <c r="G1703" s="302"/>
      <c r="H1703" s="302"/>
    </row>
    <row r="1704" spans="1:8" x14ac:dyDescent="0.3">
      <c r="A1704" s="188"/>
      <c r="B1704" s="167"/>
      <c r="C1704" s="210" t="s">
        <v>885</v>
      </c>
      <c r="D1704" s="167"/>
      <c r="E1704" s="196"/>
      <c r="F1704" s="197"/>
      <c r="G1704" s="302"/>
      <c r="H1704" s="302"/>
    </row>
    <row r="1705" spans="1:8" x14ac:dyDescent="0.3">
      <c r="A1705" s="188"/>
      <c r="B1705" s="167"/>
      <c r="C1705" s="189"/>
      <c r="D1705" s="167"/>
      <c r="E1705" s="196"/>
      <c r="F1705" s="197"/>
      <c r="G1705" s="302"/>
      <c r="H1705" s="302"/>
    </row>
    <row r="1706" spans="1:8" x14ac:dyDescent="0.3">
      <c r="A1706" s="188" t="s">
        <v>174</v>
      </c>
      <c r="B1706" s="167"/>
      <c r="C1706" s="189" t="s">
        <v>883</v>
      </c>
      <c r="D1706" s="167"/>
      <c r="E1706" s="196" t="s">
        <v>316</v>
      </c>
      <c r="F1706" s="197">
        <v>91</v>
      </c>
      <c r="G1706" s="302"/>
      <c r="H1706" s="302">
        <f>ROUND($F1706*G1706,2)</f>
        <v>0</v>
      </c>
    </row>
    <row r="1707" spans="1:8" x14ac:dyDescent="0.3">
      <c r="A1707" s="188"/>
      <c r="B1707" s="167"/>
      <c r="C1707" s="189"/>
      <c r="D1707" s="167"/>
      <c r="E1707" s="196"/>
      <c r="F1707" s="197"/>
      <c r="G1707" s="302"/>
      <c r="H1707" s="302"/>
    </row>
    <row r="1708" spans="1:8" x14ac:dyDescent="0.3">
      <c r="A1708" s="188"/>
      <c r="B1708" s="167"/>
      <c r="C1708" s="210" t="s">
        <v>886</v>
      </c>
      <c r="D1708" s="167"/>
      <c r="E1708" s="196"/>
      <c r="F1708" s="197"/>
      <c r="G1708" s="302"/>
      <c r="H1708" s="302"/>
    </row>
    <row r="1709" spans="1:8" x14ac:dyDescent="0.3">
      <c r="A1709" s="188"/>
      <c r="B1709" s="167"/>
      <c r="C1709" s="189"/>
      <c r="D1709" s="167"/>
      <c r="E1709" s="196"/>
      <c r="F1709" s="197"/>
      <c r="G1709" s="302"/>
      <c r="H1709" s="302"/>
    </row>
    <row r="1710" spans="1:8" x14ac:dyDescent="0.3">
      <c r="A1710" s="188" t="s">
        <v>186</v>
      </c>
      <c r="B1710" s="167"/>
      <c r="C1710" s="189" t="s">
        <v>887</v>
      </c>
      <c r="D1710" s="167"/>
      <c r="E1710" s="196" t="s">
        <v>316</v>
      </c>
      <c r="F1710" s="197">
        <v>3</v>
      </c>
      <c r="G1710" s="302"/>
      <c r="H1710" s="302">
        <f>ROUND($F1710*G1710,2)</f>
        <v>0</v>
      </c>
    </row>
    <row r="1711" spans="1:8" x14ac:dyDescent="0.3">
      <c r="A1711" s="188"/>
      <c r="B1711" s="167"/>
      <c r="C1711" s="189"/>
      <c r="D1711" s="167"/>
      <c r="E1711" s="196"/>
      <c r="F1711" s="197"/>
      <c r="G1711" s="302"/>
      <c r="H1711" s="302"/>
    </row>
    <row r="1712" spans="1:8" ht="24.9" customHeight="1" thickBot="1" x14ac:dyDescent="0.35">
      <c r="A1712" s="183"/>
      <c r="B1712" s="8"/>
      <c r="C1712" s="11" t="s">
        <v>928</v>
      </c>
      <c r="D1712" s="15"/>
      <c r="E1712" s="204"/>
      <c r="F1712" s="205"/>
      <c r="G1712" s="309"/>
      <c r="H1712" s="309">
        <f>SUM(H1665:H1710)</f>
        <v>0</v>
      </c>
    </row>
    <row r="1713" ht="15" thickTop="1" x14ac:dyDescent="0.3"/>
    <row r="1727" ht="21.75" customHeight="1" x14ac:dyDescent="0.3"/>
    <row r="1773" spans="1:8" s="3" customFormat="1" x14ac:dyDescent="0.3">
      <c r="A1773" s="182"/>
      <c r="B1773"/>
      <c r="C1773" s="4"/>
      <c r="D1773"/>
      <c r="E1773"/>
      <c r="F1773" s="2"/>
      <c r="G1773" s="311"/>
      <c r="H1773" s="311"/>
    </row>
    <row r="1775" spans="1:8" s="3" customFormat="1" x14ac:dyDescent="0.3">
      <c r="A1775" s="182"/>
      <c r="B1775"/>
      <c r="C1775" s="4"/>
      <c r="D1775"/>
      <c r="E1775"/>
      <c r="F1775" s="2"/>
      <c r="G1775" s="311"/>
      <c r="H1775" s="311"/>
    </row>
    <row r="1777" spans="1:8" s="3" customFormat="1" x14ac:dyDescent="0.3">
      <c r="A1777" s="182"/>
      <c r="B1777"/>
      <c r="C1777" s="4"/>
      <c r="D1777"/>
      <c r="E1777"/>
      <c r="F1777" s="2"/>
      <c r="G1777" s="311"/>
      <c r="H1777" s="311"/>
    </row>
    <row r="1779" spans="1:8" s="3" customFormat="1" x14ac:dyDescent="0.3">
      <c r="A1779" s="182"/>
      <c r="B1779"/>
      <c r="C1779" s="4"/>
      <c r="D1779"/>
      <c r="E1779"/>
      <c r="F1779" s="2"/>
      <c r="G1779" s="311"/>
      <c r="H1779" s="311"/>
    </row>
    <row r="1781" spans="1:8" s="3" customFormat="1" x14ac:dyDescent="0.3">
      <c r="A1781" s="182"/>
      <c r="B1781"/>
      <c r="C1781" s="4"/>
      <c r="D1781"/>
      <c r="E1781"/>
      <c r="F1781" s="2"/>
      <c r="G1781" s="311"/>
      <c r="H1781" s="311"/>
    </row>
    <row r="1783" spans="1:8" s="3" customFormat="1" x14ac:dyDescent="0.3">
      <c r="A1783" s="182"/>
      <c r="B1783"/>
      <c r="C1783" s="4"/>
      <c r="D1783"/>
      <c r="E1783"/>
      <c r="F1783" s="2"/>
      <c r="G1783" s="311"/>
      <c r="H1783" s="311"/>
    </row>
    <row r="1785" spans="1:8" s="3" customFormat="1" x14ac:dyDescent="0.3">
      <c r="A1785" s="182"/>
      <c r="B1785"/>
      <c r="C1785" s="4"/>
      <c r="D1785"/>
      <c r="E1785"/>
      <c r="F1785" s="2"/>
      <c r="G1785" s="311"/>
      <c r="H1785" s="311"/>
    </row>
    <row r="1787" spans="1:8" s="3" customFormat="1" x14ac:dyDescent="0.3">
      <c r="A1787" s="182"/>
      <c r="B1787"/>
      <c r="C1787" s="4"/>
      <c r="D1787"/>
      <c r="E1787"/>
      <c r="F1787" s="2"/>
      <c r="G1787" s="311"/>
      <c r="H1787" s="311"/>
    </row>
    <row r="1789" spans="1:8" s="3" customFormat="1" x14ac:dyDescent="0.3">
      <c r="A1789" s="182"/>
      <c r="B1789"/>
      <c r="C1789" s="4"/>
      <c r="D1789"/>
      <c r="E1789"/>
      <c r="F1789" s="2"/>
      <c r="G1789" s="311"/>
      <c r="H1789" s="311"/>
    </row>
    <row r="1791" spans="1:8" s="3" customFormat="1" x14ac:dyDescent="0.3">
      <c r="A1791" s="182"/>
      <c r="B1791"/>
      <c r="C1791" s="4"/>
      <c r="D1791"/>
      <c r="E1791"/>
      <c r="F1791" s="2"/>
      <c r="G1791" s="311"/>
      <c r="H1791" s="311"/>
    </row>
    <row r="1793" spans="1:8" s="3" customFormat="1" x14ac:dyDescent="0.3">
      <c r="A1793" s="182"/>
      <c r="B1793"/>
      <c r="C1793" s="4"/>
      <c r="D1793"/>
      <c r="E1793"/>
      <c r="F1793" s="2"/>
      <c r="G1793" s="311"/>
      <c r="H1793" s="311"/>
    </row>
    <row r="1795" spans="1:8" s="3" customFormat="1" x14ac:dyDescent="0.3">
      <c r="A1795" s="182"/>
      <c r="B1795"/>
      <c r="C1795" s="4"/>
      <c r="D1795"/>
      <c r="E1795"/>
      <c r="F1795" s="2"/>
      <c r="G1795" s="311"/>
      <c r="H1795" s="311"/>
    </row>
    <row r="1797" spans="1:8" s="3" customFormat="1" x14ac:dyDescent="0.3">
      <c r="A1797" s="182"/>
      <c r="B1797"/>
      <c r="C1797" s="4"/>
      <c r="D1797"/>
      <c r="E1797"/>
      <c r="F1797" s="2"/>
      <c r="G1797" s="311"/>
      <c r="H1797" s="311"/>
    </row>
    <row r="1799" spans="1:8" s="3" customFormat="1" x14ac:dyDescent="0.3">
      <c r="A1799" s="182"/>
      <c r="B1799"/>
      <c r="C1799" s="4"/>
      <c r="D1799"/>
      <c r="E1799"/>
      <c r="F1799" s="2"/>
      <c r="G1799" s="311"/>
      <c r="H1799" s="311"/>
    </row>
    <row r="1801" spans="1:8" s="3" customFormat="1" x14ac:dyDescent="0.3">
      <c r="A1801" s="182"/>
      <c r="B1801"/>
      <c r="C1801" s="4"/>
      <c r="D1801"/>
      <c r="E1801"/>
      <c r="F1801" s="2"/>
      <c r="G1801" s="311"/>
      <c r="H1801" s="311"/>
    </row>
    <row r="1803" spans="1:8" s="3" customFormat="1" x14ac:dyDescent="0.3">
      <c r="A1803" s="182"/>
      <c r="B1803"/>
      <c r="C1803" s="4"/>
      <c r="D1803"/>
      <c r="E1803"/>
      <c r="F1803" s="2"/>
      <c r="G1803" s="311"/>
      <c r="H1803" s="311"/>
    </row>
  </sheetData>
  <sheetProtection algorithmName="SHA-512" hashValue="gu059KuivAA8zrfXeILRdDp11JGuRzwId41So6NNTq9rFpNw9kNeATO3SbgSyHT3FFMQn0SWcGuyhG2vG4dwrw==" saltValue="LMcRWBuKRc5r2L2Zfodkuw==" spinCount="100000" sheet="1" objects="1" scenarios="1"/>
  <mergeCells count="1">
    <mergeCell ref="A3:C3"/>
  </mergeCells>
  <printOptions horizontalCentered="1"/>
  <pageMargins left="7.874015748031496E-2" right="7.874015748031496E-2" top="0.19685039370078741" bottom="7.874015748031496E-2" header="0.19685039370078741" footer="0.19685039370078741"/>
  <pageSetup paperSize="9" scale="61" orientation="portrait" r:id="rId1"/>
  <rowBreaks count="31" manualBreakCount="31">
    <brk id="30" max="16383" man="1"/>
    <brk id="62" max="16383" man="1"/>
    <brk id="119" max="16383" man="1"/>
    <brk id="184" max="7" man="1"/>
    <brk id="258" max="16383" man="1"/>
    <brk id="310" max="16383" man="1"/>
    <brk id="373" max="16383" man="1"/>
    <brk id="409" max="16383" man="1"/>
    <brk id="468" max="7" man="1"/>
    <brk id="529" max="16383" man="1"/>
    <brk id="600" max="7" man="1"/>
    <brk id="645" max="7" man="1"/>
    <brk id="697" max="16383" man="1"/>
    <brk id="764" max="16383" man="1"/>
    <brk id="801" max="16383" man="1"/>
    <brk id="858" max="7" man="1"/>
    <brk id="895" max="16383" man="1"/>
    <brk id="941" max="16383" man="1"/>
    <brk id="1010" max="7" man="1"/>
    <brk id="1057" max="16383" man="1"/>
    <brk id="1103" max="16383" man="1"/>
    <brk id="1170" max="16383" man="1"/>
    <brk id="1213" max="7" man="1"/>
    <brk id="1265" max="7" man="1"/>
    <brk id="1321" max="16383" man="1"/>
    <brk id="1385" max="16383" man="1"/>
    <brk id="1433" max="7" man="1"/>
    <brk id="1507" max="16383" man="1"/>
    <brk id="1590" max="16383" man="1"/>
    <brk id="1641" max="16383" man="1"/>
    <brk id="17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6749-342A-4C06-9616-F8BFF9CBB5DE}">
  <dimension ref="A1:G54"/>
  <sheetViews>
    <sheetView view="pageBreakPreview" zoomScale="82" zoomScaleNormal="100" zoomScaleSheetLayoutView="82" workbookViewId="0">
      <selection activeCell="J40" sqref="J40"/>
    </sheetView>
  </sheetViews>
  <sheetFormatPr defaultRowHeight="14.4" x14ac:dyDescent="0.3"/>
  <cols>
    <col min="1" max="1" width="9" style="185" customWidth="1"/>
    <col min="2" max="2" width="55.88671875" customWidth="1"/>
    <col min="4" max="5" width="15.6640625" customWidth="1"/>
    <col min="6" max="6" width="15.6640625" style="316" customWidth="1"/>
    <col min="7" max="7" width="24.6640625" style="316" customWidth="1"/>
  </cols>
  <sheetData>
    <row r="1" spans="1:7" ht="29.25" customHeight="1" x14ac:dyDescent="0.3">
      <c r="A1" s="179" t="s">
        <v>0</v>
      </c>
      <c r="B1" s="174" t="s">
        <v>1150</v>
      </c>
      <c r="C1" s="173"/>
      <c r="D1" s="173" t="s">
        <v>1151</v>
      </c>
      <c r="E1" s="175" t="s">
        <v>1470</v>
      </c>
      <c r="F1" s="312" t="s">
        <v>1153</v>
      </c>
      <c r="G1" s="312" t="s">
        <v>1</v>
      </c>
    </row>
    <row r="2" spans="1:7" x14ac:dyDescent="0.3">
      <c r="A2" s="166"/>
      <c r="B2" s="169" t="s">
        <v>1472</v>
      </c>
      <c r="C2" s="168"/>
      <c r="D2" s="168"/>
      <c r="E2" s="170"/>
      <c r="F2" s="313"/>
      <c r="G2" s="313"/>
    </row>
    <row r="3" spans="1:7" x14ac:dyDescent="0.3">
      <c r="A3" s="166"/>
      <c r="B3" s="6"/>
      <c r="C3" s="168"/>
      <c r="D3" s="168"/>
      <c r="E3" s="170"/>
      <c r="F3" s="313"/>
      <c r="G3" s="313"/>
    </row>
    <row r="4" spans="1:7" x14ac:dyDescent="0.3">
      <c r="A4" s="166"/>
      <c r="B4" s="169" t="s">
        <v>889</v>
      </c>
      <c r="C4" s="168"/>
      <c r="D4" s="168"/>
      <c r="E4" s="170"/>
      <c r="F4" s="313"/>
      <c r="G4" s="313"/>
    </row>
    <row r="5" spans="1:7" x14ac:dyDescent="0.3">
      <c r="A5" s="166"/>
      <c r="B5" s="6"/>
      <c r="C5" s="168"/>
      <c r="D5" s="168"/>
      <c r="E5" s="170"/>
      <c r="F5" s="313"/>
      <c r="G5" s="313"/>
    </row>
    <row r="6" spans="1:7" x14ac:dyDescent="0.3">
      <c r="A6" s="166"/>
      <c r="B6" s="171" t="s">
        <v>890</v>
      </c>
      <c r="C6" s="168"/>
      <c r="D6" s="168"/>
      <c r="E6" s="170"/>
      <c r="F6" s="313"/>
      <c r="G6" s="313"/>
    </row>
    <row r="7" spans="1:7" x14ac:dyDescent="0.3">
      <c r="A7" s="166"/>
      <c r="B7" s="6"/>
      <c r="C7" s="168"/>
      <c r="D7" s="168"/>
      <c r="E7" s="170"/>
      <c r="F7" s="313"/>
      <c r="G7" s="313"/>
    </row>
    <row r="8" spans="1:7" ht="28.8" x14ac:dyDescent="0.3">
      <c r="A8" s="166"/>
      <c r="B8" s="6" t="s">
        <v>891</v>
      </c>
      <c r="C8" s="168"/>
      <c r="D8" s="168"/>
      <c r="E8" s="170"/>
      <c r="F8" s="313"/>
      <c r="G8" s="313"/>
    </row>
    <row r="9" spans="1:7" ht="6" customHeight="1" x14ac:dyDescent="0.3">
      <c r="A9" s="166"/>
      <c r="B9" s="6"/>
      <c r="C9" s="168"/>
      <c r="D9" s="168"/>
      <c r="E9" s="170"/>
      <c r="F9" s="313"/>
      <c r="G9" s="313"/>
    </row>
    <row r="10" spans="1:7" ht="44.25" customHeight="1" x14ac:dyDescent="0.3">
      <c r="A10" s="166"/>
      <c r="B10" s="6" t="s">
        <v>892</v>
      </c>
      <c r="C10" s="168"/>
      <c r="D10" s="168"/>
      <c r="E10" s="170"/>
      <c r="F10" s="313"/>
      <c r="G10" s="313"/>
    </row>
    <row r="11" spans="1:7" ht="6" customHeight="1" x14ac:dyDescent="0.3">
      <c r="A11" s="166"/>
      <c r="B11" s="6"/>
      <c r="C11" s="168"/>
      <c r="D11" s="168"/>
      <c r="E11" s="170"/>
      <c r="F11" s="313"/>
      <c r="G11" s="313"/>
    </row>
    <row r="12" spans="1:7" ht="28.8" x14ac:dyDescent="0.3">
      <c r="A12" s="166"/>
      <c r="B12" s="6" t="s">
        <v>893</v>
      </c>
      <c r="C12" s="168"/>
      <c r="D12" s="168"/>
      <c r="E12" s="170"/>
      <c r="F12" s="313"/>
      <c r="G12" s="313"/>
    </row>
    <row r="13" spans="1:7" ht="6" customHeight="1" x14ac:dyDescent="0.3">
      <c r="A13" s="166"/>
      <c r="B13" s="6"/>
      <c r="C13" s="168"/>
      <c r="D13" s="168"/>
      <c r="E13" s="170"/>
      <c r="F13" s="313"/>
      <c r="G13" s="313"/>
    </row>
    <row r="14" spans="1:7" ht="28.8" x14ac:dyDescent="0.3">
      <c r="A14" s="166"/>
      <c r="B14" s="6" t="s">
        <v>894</v>
      </c>
      <c r="C14" s="168"/>
      <c r="D14" s="168"/>
      <c r="E14" s="170"/>
      <c r="F14" s="313"/>
      <c r="G14" s="313"/>
    </row>
    <row r="15" spans="1:7" ht="7.5" customHeight="1" x14ac:dyDescent="0.3">
      <c r="A15" s="166"/>
      <c r="B15" s="6"/>
      <c r="C15" s="168"/>
      <c r="D15" s="168"/>
      <c r="E15" s="170"/>
      <c r="F15" s="313"/>
      <c r="G15" s="313"/>
    </row>
    <row r="16" spans="1:7" ht="28.8" x14ac:dyDescent="0.3">
      <c r="A16" s="166"/>
      <c r="B16" s="6" t="s">
        <v>895</v>
      </c>
      <c r="C16" s="168"/>
      <c r="D16" s="168"/>
      <c r="E16" s="170"/>
      <c r="F16" s="313"/>
      <c r="G16" s="313"/>
    </row>
    <row r="17" spans="1:7" ht="6" customHeight="1" x14ac:dyDescent="0.3">
      <c r="A17" s="166"/>
      <c r="B17" s="6"/>
      <c r="C17" s="168"/>
      <c r="D17" s="168"/>
      <c r="E17" s="170"/>
      <c r="F17" s="313"/>
      <c r="G17" s="313"/>
    </row>
    <row r="18" spans="1:7" ht="28.8" x14ac:dyDescent="0.3">
      <c r="A18" s="166"/>
      <c r="B18" s="6" t="s">
        <v>896</v>
      </c>
      <c r="C18" s="168"/>
      <c r="D18" s="168"/>
      <c r="E18" s="170"/>
      <c r="F18" s="313"/>
      <c r="G18" s="313"/>
    </row>
    <row r="19" spans="1:7" ht="6" customHeight="1" x14ac:dyDescent="0.3">
      <c r="A19" s="166"/>
      <c r="B19" s="6"/>
      <c r="C19" s="168"/>
      <c r="D19" s="168"/>
      <c r="E19" s="170"/>
      <c r="F19" s="313"/>
      <c r="G19" s="313"/>
    </row>
    <row r="20" spans="1:7" ht="172.8" x14ac:dyDescent="0.3">
      <c r="A20" s="166"/>
      <c r="B20" s="6" t="s">
        <v>897</v>
      </c>
      <c r="C20" s="168"/>
      <c r="D20" s="168"/>
      <c r="E20" s="170"/>
      <c r="F20" s="313"/>
      <c r="G20" s="313"/>
    </row>
    <row r="21" spans="1:7" ht="6" customHeight="1" x14ac:dyDescent="0.3">
      <c r="A21" s="166"/>
      <c r="B21" s="6"/>
      <c r="C21" s="168"/>
      <c r="D21" s="168"/>
      <c r="E21" s="170"/>
      <c r="F21" s="313"/>
      <c r="G21" s="313"/>
    </row>
    <row r="22" spans="1:7" x14ac:dyDescent="0.3">
      <c r="A22" s="166"/>
      <c r="B22" s="171" t="s">
        <v>898</v>
      </c>
      <c r="C22" s="168"/>
      <c r="D22" s="168"/>
      <c r="E22" s="170"/>
      <c r="F22" s="313"/>
      <c r="G22" s="313"/>
    </row>
    <row r="23" spans="1:7" ht="6" customHeight="1" x14ac:dyDescent="0.3">
      <c r="A23" s="166"/>
      <c r="B23" s="6"/>
      <c r="C23" s="168"/>
      <c r="D23" s="168"/>
      <c r="E23" s="170"/>
      <c r="F23" s="313"/>
      <c r="G23" s="313"/>
    </row>
    <row r="24" spans="1:7" ht="43.2" x14ac:dyDescent="0.3">
      <c r="A24" s="166" t="s">
        <v>13</v>
      </c>
      <c r="B24" s="6" t="s">
        <v>931</v>
      </c>
      <c r="C24" s="168"/>
      <c r="D24" s="168" t="s">
        <v>35</v>
      </c>
      <c r="E24" s="170">
        <v>1</v>
      </c>
      <c r="F24" s="313"/>
      <c r="G24" s="313">
        <f>ROUND($E24*F24,2)</f>
        <v>0</v>
      </c>
    </row>
    <row r="25" spans="1:7" ht="6" customHeight="1" x14ac:dyDescent="0.3">
      <c r="A25" s="166"/>
      <c r="B25" s="6"/>
      <c r="C25" s="168"/>
      <c r="D25" s="168"/>
      <c r="E25" s="170"/>
      <c r="F25" s="313"/>
      <c r="G25" s="313"/>
    </row>
    <row r="26" spans="1:7" x14ac:dyDescent="0.3">
      <c r="A26" s="166" t="s">
        <v>36</v>
      </c>
      <c r="B26" s="6" t="s">
        <v>899</v>
      </c>
      <c r="C26" s="168"/>
      <c r="D26" s="168" t="s">
        <v>35</v>
      </c>
      <c r="E26" s="170">
        <v>1</v>
      </c>
      <c r="F26" s="313"/>
      <c r="G26" s="313">
        <f>ROUND($E26*F26,2)</f>
        <v>0</v>
      </c>
    </row>
    <row r="27" spans="1:7" ht="6" customHeight="1" x14ac:dyDescent="0.3">
      <c r="A27" s="166"/>
      <c r="B27" s="6"/>
      <c r="C27" s="168"/>
      <c r="D27" s="168"/>
      <c r="E27" s="170"/>
      <c r="F27" s="313"/>
      <c r="G27" s="313"/>
    </row>
    <row r="28" spans="1:7" x14ac:dyDescent="0.3">
      <c r="A28" s="166" t="s">
        <v>40</v>
      </c>
      <c r="B28" s="6" t="s">
        <v>900</v>
      </c>
      <c r="C28" s="168"/>
      <c r="D28" s="168" t="s">
        <v>35</v>
      </c>
      <c r="E28" s="170">
        <v>1</v>
      </c>
      <c r="F28" s="313"/>
      <c r="G28" s="313">
        <f>ROUND($E28*F28,2)</f>
        <v>0</v>
      </c>
    </row>
    <row r="29" spans="1:7" ht="6" customHeight="1" x14ac:dyDescent="0.3">
      <c r="A29" s="166"/>
      <c r="B29" s="6"/>
      <c r="C29" s="168"/>
      <c r="D29" s="168"/>
      <c r="E29" s="170"/>
      <c r="F29" s="313"/>
      <c r="G29" s="313"/>
    </row>
    <row r="30" spans="1:7" x14ac:dyDescent="0.3">
      <c r="A30" s="166"/>
      <c r="B30" s="171" t="s">
        <v>901</v>
      </c>
      <c r="C30" s="168"/>
      <c r="D30" s="168"/>
      <c r="E30" s="170"/>
      <c r="F30" s="313"/>
      <c r="G30" s="313"/>
    </row>
    <row r="31" spans="1:7" ht="6" customHeight="1" x14ac:dyDescent="0.3">
      <c r="A31" s="166"/>
      <c r="B31" s="6"/>
      <c r="C31" s="168"/>
      <c r="D31" s="168"/>
      <c r="E31" s="170"/>
      <c r="F31" s="313"/>
      <c r="G31" s="313"/>
    </row>
    <row r="32" spans="1:7" ht="28.8" x14ac:dyDescent="0.3">
      <c r="A32" s="166" t="s">
        <v>42</v>
      </c>
      <c r="B32" s="6" t="s">
        <v>902</v>
      </c>
      <c r="C32" s="168"/>
      <c r="D32" s="168" t="s">
        <v>35</v>
      </c>
      <c r="E32" s="170">
        <v>1</v>
      </c>
      <c r="F32" s="313"/>
      <c r="G32" s="313">
        <f>ROUND($E32*F32,2)</f>
        <v>0</v>
      </c>
    </row>
    <row r="33" spans="1:7" ht="6" customHeight="1" x14ac:dyDescent="0.3">
      <c r="A33" s="166"/>
      <c r="B33" s="6"/>
      <c r="C33" s="168"/>
      <c r="D33" s="168"/>
      <c r="E33" s="170"/>
      <c r="F33" s="313"/>
      <c r="G33" s="313"/>
    </row>
    <row r="34" spans="1:7" x14ac:dyDescent="0.3">
      <c r="A34" s="166" t="s">
        <v>44</v>
      </c>
      <c r="B34" s="6" t="s">
        <v>899</v>
      </c>
      <c r="C34" s="168"/>
      <c r="D34" s="168" t="s">
        <v>35</v>
      </c>
      <c r="E34" s="170">
        <v>1</v>
      </c>
      <c r="F34" s="313"/>
      <c r="G34" s="313">
        <f>ROUND($E34*F34,2)</f>
        <v>0</v>
      </c>
    </row>
    <row r="35" spans="1:7" ht="6" customHeight="1" x14ac:dyDescent="0.3">
      <c r="A35" s="166"/>
      <c r="B35" s="6"/>
      <c r="C35" s="168"/>
      <c r="D35" s="168"/>
      <c r="E35" s="170"/>
      <c r="F35" s="313"/>
      <c r="G35" s="313"/>
    </row>
    <row r="36" spans="1:7" x14ac:dyDescent="0.3">
      <c r="A36" s="166" t="s">
        <v>46</v>
      </c>
      <c r="B36" s="6" t="s">
        <v>900</v>
      </c>
      <c r="C36" s="168"/>
      <c r="D36" s="168" t="s">
        <v>35</v>
      </c>
      <c r="E36" s="170">
        <v>1</v>
      </c>
      <c r="F36" s="313"/>
      <c r="G36" s="313">
        <f>ROUND($E36*F36,2)</f>
        <v>0</v>
      </c>
    </row>
    <row r="37" spans="1:7" ht="6" customHeight="1" x14ac:dyDescent="0.3">
      <c r="A37" s="166"/>
      <c r="B37" s="6"/>
      <c r="C37" s="168"/>
      <c r="D37" s="168"/>
      <c r="E37" s="170"/>
      <c r="F37" s="313"/>
      <c r="G37" s="313"/>
    </row>
    <row r="38" spans="1:7" x14ac:dyDescent="0.3">
      <c r="A38" s="166"/>
      <c r="B38" s="171" t="s">
        <v>903</v>
      </c>
      <c r="C38" s="168"/>
      <c r="D38" s="168"/>
      <c r="E38" s="170"/>
      <c r="F38" s="313"/>
      <c r="G38" s="313"/>
    </row>
    <row r="39" spans="1:7" ht="6" customHeight="1" x14ac:dyDescent="0.3">
      <c r="A39" s="166"/>
      <c r="B39" s="6"/>
      <c r="C39" s="168"/>
      <c r="D39" s="168"/>
      <c r="E39" s="170"/>
      <c r="F39" s="313"/>
      <c r="G39" s="313"/>
    </row>
    <row r="40" spans="1:7" ht="28.8" x14ac:dyDescent="0.3">
      <c r="A40" s="166" t="s">
        <v>48</v>
      </c>
      <c r="B40" s="6" t="s">
        <v>904</v>
      </c>
      <c r="C40" s="168"/>
      <c r="D40" s="168" t="s">
        <v>35</v>
      </c>
      <c r="E40" s="170">
        <v>1</v>
      </c>
      <c r="F40" s="313"/>
      <c r="G40" s="313">
        <f>ROUND($E40*F40,2)</f>
        <v>0</v>
      </c>
    </row>
    <row r="41" spans="1:7" ht="6" customHeight="1" x14ac:dyDescent="0.3">
      <c r="A41" s="166"/>
      <c r="B41" s="6"/>
      <c r="C41" s="168"/>
      <c r="D41" s="168"/>
      <c r="E41" s="170"/>
      <c r="F41" s="313"/>
      <c r="G41" s="313"/>
    </row>
    <row r="42" spans="1:7" x14ac:dyDescent="0.3">
      <c r="A42" s="166" t="s">
        <v>172</v>
      </c>
      <c r="B42" s="6" t="s">
        <v>899</v>
      </c>
      <c r="C42" s="168"/>
      <c r="D42" s="168" t="s">
        <v>35</v>
      </c>
      <c r="E42" s="170">
        <v>1</v>
      </c>
      <c r="F42" s="313"/>
      <c r="G42" s="313">
        <f>ROUND($E42*F42,2)</f>
        <v>0</v>
      </c>
    </row>
    <row r="43" spans="1:7" ht="6" customHeight="1" x14ac:dyDescent="0.3">
      <c r="A43" s="166"/>
      <c r="B43" s="6"/>
      <c r="C43" s="168"/>
      <c r="D43" s="168"/>
      <c r="E43" s="170"/>
      <c r="F43" s="313"/>
      <c r="G43" s="313"/>
    </row>
    <row r="44" spans="1:7" x14ac:dyDescent="0.3">
      <c r="A44" s="166" t="s">
        <v>174</v>
      </c>
      <c r="B44" s="6" t="s">
        <v>900</v>
      </c>
      <c r="C44" s="168"/>
      <c r="D44" s="168" t="s">
        <v>35</v>
      </c>
      <c r="E44" s="170">
        <v>1</v>
      </c>
      <c r="F44" s="313"/>
      <c r="G44" s="313">
        <f>ROUND($E44*F44,2)</f>
        <v>0</v>
      </c>
    </row>
    <row r="45" spans="1:7" ht="6" customHeight="1" x14ac:dyDescent="0.3">
      <c r="A45" s="166"/>
      <c r="B45" s="6"/>
      <c r="C45" s="168"/>
      <c r="D45" s="168"/>
      <c r="E45" s="170"/>
      <c r="F45" s="313"/>
      <c r="G45" s="313"/>
    </row>
    <row r="46" spans="1:7" x14ac:dyDescent="0.3">
      <c r="A46" s="166"/>
      <c r="B46" s="171" t="s">
        <v>905</v>
      </c>
      <c r="C46" s="168"/>
      <c r="D46" s="168"/>
      <c r="E46" s="170"/>
      <c r="F46" s="313"/>
      <c r="G46" s="313"/>
    </row>
    <row r="47" spans="1:7" ht="6" customHeight="1" x14ac:dyDescent="0.3">
      <c r="A47" s="166"/>
      <c r="B47" s="6"/>
      <c r="C47" s="168"/>
      <c r="D47" s="168"/>
      <c r="E47" s="170"/>
      <c r="F47" s="313"/>
      <c r="G47" s="313"/>
    </row>
    <row r="48" spans="1:7" ht="28.8" x14ac:dyDescent="0.3">
      <c r="A48" s="166" t="s">
        <v>186</v>
      </c>
      <c r="B48" s="6" t="s">
        <v>906</v>
      </c>
      <c r="C48" s="168"/>
      <c r="D48" s="168" t="s">
        <v>35</v>
      </c>
      <c r="E48" s="170">
        <v>1</v>
      </c>
      <c r="F48" s="313"/>
      <c r="G48" s="313">
        <f>ROUND($E48*F48,2)</f>
        <v>0</v>
      </c>
    </row>
    <row r="49" spans="1:7" ht="6" customHeight="1" x14ac:dyDescent="0.3">
      <c r="A49" s="166"/>
      <c r="B49" s="6"/>
      <c r="C49" s="168"/>
      <c r="D49" s="168"/>
      <c r="E49" s="170"/>
      <c r="F49" s="313"/>
      <c r="G49" s="313"/>
    </row>
    <row r="50" spans="1:7" x14ac:dyDescent="0.3">
      <c r="A50" s="166" t="s">
        <v>188</v>
      </c>
      <c r="B50" s="6" t="s">
        <v>899</v>
      </c>
      <c r="C50" s="168"/>
      <c r="D50" s="168" t="s">
        <v>35</v>
      </c>
      <c r="E50" s="170">
        <v>1</v>
      </c>
      <c r="F50" s="313"/>
      <c r="G50" s="313">
        <f>ROUND($E50*F50,2)</f>
        <v>0</v>
      </c>
    </row>
    <row r="51" spans="1:7" ht="6" customHeight="1" x14ac:dyDescent="0.3">
      <c r="A51" s="166"/>
      <c r="B51" s="6"/>
      <c r="C51" s="168"/>
      <c r="D51" s="168"/>
      <c r="E51" s="170"/>
      <c r="F51" s="313"/>
      <c r="G51" s="313"/>
    </row>
    <row r="52" spans="1:7" x14ac:dyDescent="0.3">
      <c r="A52" s="166" t="s">
        <v>190</v>
      </c>
      <c r="B52" s="6" t="s">
        <v>900</v>
      </c>
      <c r="C52" s="168"/>
      <c r="D52" s="168" t="s">
        <v>35</v>
      </c>
      <c r="E52" s="170">
        <v>1</v>
      </c>
      <c r="F52" s="313"/>
      <c r="G52" s="313">
        <f>ROUND($E52*F52,2)</f>
        <v>0</v>
      </c>
    </row>
    <row r="53" spans="1:7" x14ac:dyDescent="0.3">
      <c r="A53" s="215"/>
      <c r="B53" s="168"/>
      <c r="C53" s="168"/>
      <c r="D53" s="168"/>
      <c r="E53" s="168"/>
      <c r="F53" s="314"/>
      <c r="G53" s="314"/>
    </row>
    <row r="54" spans="1:7" x14ac:dyDescent="0.3">
      <c r="A54" s="216"/>
      <c r="B54" s="172"/>
      <c r="C54" s="172"/>
      <c r="D54" s="172"/>
      <c r="E54" s="172"/>
      <c r="F54" s="315"/>
      <c r="G54" s="315"/>
    </row>
  </sheetData>
  <sheetProtection algorithmName="SHA-512" hashValue="4Cei2WH2rPKLSIUET/cJnmsmyrtYP61GhkLWe7NSMrOPVBTdLlO+Kqd1wZuFrOR9K/5C44FWioa9fKwVbh9ESg==" saltValue="QKsZv4yg6JTNpByXSPnPcg==" spinCount="100000" sheet="1" objects="1" scenarios="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1A338-E2C5-4654-A5B5-FBD0A4D1F34C}">
  <dimension ref="A1:H2001"/>
  <sheetViews>
    <sheetView view="pageBreakPreview" topLeftCell="A1982" zoomScaleNormal="100" zoomScaleSheetLayoutView="100" workbookViewId="0">
      <selection activeCell="E1973" sqref="E1973"/>
    </sheetView>
  </sheetViews>
  <sheetFormatPr defaultColWidth="10" defaultRowHeight="13.8" x14ac:dyDescent="0.3"/>
  <cols>
    <col min="1" max="1" width="8.109375" style="39" customWidth="1"/>
    <col min="2" max="2" width="80.88671875" style="60" customWidth="1"/>
    <col min="3" max="3" width="8.33203125" style="39" customWidth="1"/>
    <col min="4" max="4" width="8.6640625" style="114" customWidth="1"/>
    <col min="5" max="5" width="16.6640625" style="57" customWidth="1"/>
    <col min="6" max="6" width="18.109375" style="57" customWidth="1"/>
    <col min="7" max="248" width="10" style="28"/>
    <col min="249" max="249" width="8.6640625" style="28" customWidth="1"/>
    <col min="250" max="250" width="57.109375" style="28" customWidth="1"/>
    <col min="251" max="251" width="6.33203125" style="28" customWidth="1"/>
    <col min="252" max="252" width="10.21875" style="28" customWidth="1"/>
    <col min="253" max="253" width="14.77734375" style="28" customWidth="1"/>
    <col min="254" max="254" width="17.6640625" style="28" customWidth="1"/>
    <col min="255" max="255" width="12.6640625" style="28" customWidth="1"/>
    <col min="256" max="256" width="9.6640625" style="28" customWidth="1"/>
    <col min="257" max="257" width="18.21875" style="28" customWidth="1"/>
    <col min="258" max="258" width="19" style="28" customWidth="1"/>
    <col min="259" max="504" width="10" style="28"/>
    <col min="505" max="505" width="8.6640625" style="28" customWidth="1"/>
    <col min="506" max="506" width="57.109375" style="28" customWidth="1"/>
    <col min="507" max="507" width="6.33203125" style="28" customWidth="1"/>
    <col min="508" max="508" width="10.21875" style="28" customWidth="1"/>
    <col min="509" max="509" width="14.77734375" style="28" customWidth="1"/>
    <col min="510" max="510" width="17.6640625" style="28" customWidth="1"/>
    <col min="511" max="511" width="12.6640625" style="28" customWidth="1"/>
    <col min="512" max="512" width="9.6640625" style="28" customWidth="1"/>
    <col min="513" max="513" width="18.21875" style="28" customWidth="1"/>
    <col min="514" max="514" width="19" style="28" customWidth="1"/>
    <col min="515" max="760" width="10" style="28"/>
    <col min="761" max="761" width="8.6640625" style="28" customWidth="1"/>
    <col min="762" max="762" width="57.109375" style="28" customWidth="1"/>
    <col min="763" max="763" width="6.33203125" style="28" customWidth="1"/>
    <col min="764" max="764" width="10.21875" style="28" customWidth="1"/>
    <col min="765" max="765" width="14.77734375" style="28" customWidth="1"/>
    <col min="766" max="766" width="17.6640625" style="28" customWidth="1"/>
    <col min="767" max="767" width="12.6640625" style="28" customWidth="1"/>
    <col min="768" max="768" width="9.6640625" style="28" customWidth="1"/>
    <col min="769" max="769" width="18.21875" style="28" customWidth="1"/>
    <col min="770" max="770" width="19" style="28" customWidth="1"/>
    <col min="771" max="1016" width="10" style="28"/>
    <col min="1017" max="1017" width="8.6640625" style="28" customWidth="1"/>
    <col min="1018" max="1018" width="57.109375" style="28" customWidth="1"/>
    <col min="1019" max="1019" width="6.33203125" style="28" customWidth="1"/>
    <col min="1020" max="1020" width="10.21875" style="28" customWidth="1"/>
    <col min="1021" max="1021" width="14.77734375" style="28" customWidth="1"/>
    <col min="1022" max="1022" width="17.6640625" style="28" customWidth="1"/>
    <col min="1023" max="1023" width="12.6640625" style="28" customWidth="1"/>
    <col min="1024" max="1024" width="9.6640625" style="28" customWidth="1"/>
    <col min="1025" max="1025" width="18.21875" style="28" customWidth="1"/>
    <col min="1026" max="1026" width="19" style="28" customWidth="1"/>
    <col min="1027" max="1272" width="10" style="28"/>
    <col min="1273" max="1273" width="8.6640625" style="28" customWidth="1"/>
    <col min="1274" max="1274" width="57.109375" style="28" customWidth="1"/>
    <col min="1275" max="1275" width="6.33203125" style="28" customWidth="1"/>
    <col min="1276" max="1276" width="10.21875" style="28" customWidth="1"/>
    <col min="1277" max="1277" width="14.77734375" style="28" customWidth="1"/>
    <col min="1278" max="1278" width="17.6640625" style="28" customWidth="1"/>
    <col min="1279" max="1279" width="12.6640625" style="28" customWidth="1"/>
    <col min="1280" max="1280" width="9.6640625" style="28" customWidth="1"/>
    <col min="1281" max="1281" width="18.21875" style="28" customWidth="1"/>
    <col min="1282" max="1282" width="19" style="28" customWidth="1"/>
    <col min="1283" max="1528" width="10" style="28"/>
    <col min="1529" max="1529" width="8.6640625" style="28" customWidth="1"/>
    <col min="1530" max="1530" width="57.109375" style="28" customWidth="1"/>
    <col min="1531" max="1531" width="6.33203125" style="28" customWidth="1"/>
    <col min="1532" max="1532" width="10.21875" style="28" customWidth="1"/>
    <col min="1533" max="1533" width="14.77734375" style="28" customWidth="1"/>
    <col min="1534" max="1534" width="17.6640625" style="28" customWidth="1"/>
    <col min="1535" max="1535" width="12.6640625" style="28" customWidth="1"/>
    <col min="1536" max="1536" width="9.6640625" style="28" customWidth="1"/>
    <col min="1537" max="1537" width="18.21875" style="28" customWidth="1"/>
    <col min="1538" max="1538" width="19" style="28" customWidth="1"/>
    <col min="1539" max="1784" width="10" style="28"/>
    <col min="1785" max="1785" width="8.6640625" style="28" customWidth="1"/>
    <col min="1786" max="1786" width="57.109375" style="28" customWidth="1"/>
    <col min="1787" max="1787" width="6.33203125" style="28" customWidth="1"/>
    <col min="1788" max="1788" width="10.21875" style="28" customWidth="1"/>
    <col min="1789" max="1789" width="14.77734375" style="28" customWidth="1"/>
    <col min="1790" max="1790" width="17.6640625" style="28" customWidth="1"/>
    <col min="1791" max="1791" width="12.6640625" style="28" customWidth="1"/>
    <col min="1792" max="1792" width="9.6640625" style="28" customWidth="1"/>
    <col min="1793" max="1793" width="18.21875" style="28" customWidth="1"/>
    <col min="1794" max="1794" width="19" style="28" customWidth="1"/>
    <col min="1795" max="2040" width="10" style="28"/>
    <col min="2041" max="2041" width="8.6640625" style="28" customWidth="1"/>
    <col min="2042" max="2042" width="57.109375" style="28" customWidth="1"/>
    <col min="2043" max="2043" width="6.33203125" style="28" customWidth="1"/>
    <col min="2044" max="2044" width="10.21875" style="28" customWidth="1"/>
    <col min="2045" max="2045" width="14.77734375" style="28" customWidth="1"/>
    <col min="2046" max="2046" width="17.6640625" style="28" customWidth="1"/>
    <col min="2047" max="2047" width="12.6640625" style="28" customWidth="1"/>
    <col min="2048" max="2048" width="9.6640625" style="28" customWidth="1"/>
    <col min="2049" max="2049" width="18.21875" style="28" customWidth="1"/>
    <col min="2050" max="2050" width="19" style="28" customWidth="1"/>
    <col min="2051" max="2296" width="10" style="28"/>
    <col min="2297" max="2297" width="8.6640625" style="28" customWidth="1"/>
    <col min="2298" max="2298" width="57.109375" style="28" customWidth="1"/>
    <col min="2299" max="2299" width="6.33203125" style="28" customWidth="1"/>
    <col min="2300" max="2300" width="10.21875" style="28" customWidth="1"/>
    <col min="2301" max="2301" width="14.77734375" style="28" customWidth="1"/>
    <col min="2302" max="2302" width="17.6640625" style="28" customWidth="1"/>
    <col min="2303" max="2303" width="12.6640625" style="28" customWidth="1"/>
    <col min="2304" max="2304" width="9.6640625" style="28" customWidth="1"/>
    <col min="2305" max="2305" width="18.21875" style="28" customWidth="1"/>
    <col min="2306" max="2306" width="19" style="28" customWidth="1"/>
    <col min="2307" max="2552" width="10" style="28"/>
    <col min="2553" max="2553" width="8.6640625" style="28" customWidth="1"/>
    <col min="2554" max="2554" width="57.109375" style="28" customWidth="1"/>
    <col min="2555" max="2555" width="6.33203125" style="28" customWidth="1"/>
    <col min="2556" max="2556" width="10.21875" style="28" customWidth="1"/>
    <col min="2557" max="2557" width="14.77734375" style="28" customWidth="1"/>
    <col min="2558" max="2558" width="17.6640625" style="28" customWidth="1"/>
    <col min="2559" max="2559" width="12.6640625" style="28" customWidth="1"/>
    <col min="2560" max="2560" width="9.6640625" style="28" customWidth="1"/>
    <col min="2561" max="2561" width="18.21875" style="28" customWidth="1"/>
    <col min="2562" max="2562" width="19" style="28" customWidth="1"/>
    <col min="2563" max="2808" width="10" style="28"/>
    <col min="2809" max="2809" width="8.6640625" style="28" customWidth="1"/>
    <col min="2810" max="2810" width="57.109375" style="28" customWidth="1"/>
    <col min="2811" max="2811" width="6.33203125" style="28" customWidth="1"/>
    <col min="2812" max="2812" width="10.21875" style="28" customWidth="1"/>
    <col min="2813" max="2813" width="14.77734375" style="28" customWidth="1"/>
    <col min="2814" max="2814" width="17.6640625" style="28" customWidth="1"/>
    <col min="2815" max="2815" width="12.6640625" style="28" customWidth="1"/>
    <col min="2816" max="2816" width="9.6640625" style="28" customWidth="1"/>
    <col min="2817" max="2817" width="18.21875" style="28" customWidth="1"/>
    <col min="2818" max="2818" width="19" style="28" customWidth="1"/>
    <col min="2819" max="3064" width="10" style="28"/>
    <col min="3065" max="3065" width="8.6640625" style="28" customWidth="1"/>
    <col min="3066" max="3066" width="57.109375" style="28" customWidth="1"/>
    <col min="3067" max="3067" width="6.33203125" style="28" customWidth="1"/>
    <col min="3068" max="3068" width="10.21875" style="28" customWidth="1"/>
    <col min="3069" max="3069" width="14.77734375" style="28" customWidth="1"/>
    <col min="3070" max="3070" width="17.6640625" style="28" customWidth="1"/>
    <col min="3071" max="3071" width="12.6640625" style="28" customWidth="1"/>
    <col min="3072" max="3072" width="9.6640625" style="28" customWidth="1"/>
    <col min="3073" max="3073" width="18.21875" style="28" customWidth="1"/>
    <col min="3074" max="3074" width="19" style="28" customWidth="1"/>
    <col min="3075" max="3320" width="10" style="28"/>
    <col min="3321" max="3321" width="8.6640625" style="28" customWidth="1"/>
    <col min="3322" max="3322" width="57.109375" style="28" customWidth="1"/>
    <col min="3323" max="3323" width="6.33203125" style="28" customWidth="1"/>
    <col min="3324" max="3324" width="10.21875" style="28" customWidth="1"/>
    <col min="3325" max="3325" width="14.77734375" style="28" customWidth="1"/>
    <col min="3326" max="3326" width="17.6640625" style="28" customWidth="1"/>
    <col min="3327" max="3327" width="12.6640625" style="28" customWidth="1"/>
    <col min="3328" max="3328" width="9.6640625" style="28" customWidth="1"/>
    <col min="3329" max="3329" width="18.21875" style="28" customWidth="1"/>
    <col min="3330" max="3330" width="19" style="28" customWidth="1"/>
    <col min="3331" max="3576" width="10" style="28"/>
    <col min="3577" max="3577" width="8.6640625" style="28" customWidth="1"/>
    <col min="3578" max="3578" width="57.109375" style="28" customWidth="1"/>
    <col min="3579" max="3579" width="6.33203125" style="28" customWidth="1"/>
    <col min="3580" max="3580" width="10.21875" style="28" customWidth="1"/>
    <col min="3581" max="3581" width="14.77734375" style="28" customWidth="1"/>
    <col min="3582" max="3582" width="17.6640625" style="28" customWidth="1"/>
    <col min="3583" max="3583" width="12.6640625" style="28" customWidth="1"/>
    <col min="3584" max="3584" width="9.6640625" style="28" customWidth="1"/>
    <col min="3585" max="3585" width="18.21875" style="28" customWidth="1"/>
    <col min="3586" max="3586" width="19" style="28" customWidth="1"/>
    <col min="3587" max="3832" width="10" style="28"/>
    <col min="3833" max="3833" width="8.6640625" style="28" customWidth="1"/>
    <col min="3834" max="3834" width="57.109375" style="28" customWidth="1"/>
    <col min="3835" max="3835" width="6.33203125" style="28" customWidth="1"/>
    <col min="3836" max="3836" width="10.21875" style="28" customWidth="1"/>
    <col min="3837" max="3837" width="14.77734375" style="28" customWidth="1"/>
    <col min="3838" max="3838" width="17.6640625" style="28" customWidth="1"/>
    <col min="3839" max="3839" width="12.6640625" style="28" customWidth="1"/>
    <col min="3840" max="3840" width="9.6640625" style="28" customWidth="1"/>
    <col min="3841" max="3841" width="18.21875" style="28" customWidth="1"/>
    <col min="3842" max="3842" width="19" style="28" customWidth="1"/>
    <col min="3843" max="4088" width="10" style="28"/>
    <col min="4089" max="4089" width="8.6640625" style="28" customWidth="1"/>
    <col min="4090" max="4090" width="57.109375" style="28" customWidth="1"/>
    <col min="4091" max="4091" width="6.33203125" style="28" customWidth="1"/>
    <col min="4092" max="4092" width="10.21875" style="28" customWidth="1"/>
    <col min="4093" max="4093" width="14.77734375" style="28" customWidth="1"/>
    <col min="4094" max="4094" width="17.6640625" style="28" customWidth="1"/>
    <col min="4095" max="4095" width="12.6640625" style="28" customWidth="1"/>
    <col min="4096" max="4096" width="9.6640625" style="28" customWidth="1"/>
    <col min="4097" max="4097" width="18.21875" style="28" customWidth="1"/>
    <col min="4098" max="4098" width="19" style="28" customWidth="1"/>
    <col min="4099" max="4344" width="10" style="28"/>
    <col min="4345" max="4345" width="8.6640625" style="28" customWidth="1"/>
    <col min="4346" max="4346" width="57.109375" style="28" customWidth="1"/>
    <col min="4347" max="4347" width="6.33203125" style="28" customWidth="1"/>
    <col min="4348" max="4348" width="10.21875" style="28" customWidth="1"/>
    <col min="4349" max="4349" width="14.77734375" style="28" customWidth="1"/>
    <col min="4350" max="4350" width="17.6640625" style="28" customWidth="1"/>
    <col min="4351" max="4351" width="12.6640625" style="28" customWidth="1"/>
    <col min="4352" max="4352" width="9.6640625" style="28" customWidth="1"/>
    <col min="4353" max="4353" width="18.21875" style="28" customWidth="1"/>
    <col min="4354" max="4354" width="19" style="28" customWidth="1"/>
    <col min="4355" max="4600" width="10" style="28"/>
    <col min="4601" max="4601" width="8.6640625" style="28" customWidth="1"/>
    <col min="4602" max="4602" width="57.109375" style="28" customWidth="1"/>
    <col min="4603" max="4603" width="6.33203125" style="28" customWidth="1"/>
    <col min="4604" max="4604" width="10.21875" style="28" customWidth="1"/>
    <col min="4605" max="4605" width="14.77734375" style="28" customWidth="1"/>
    <col min="4606" max="4606" width="17.6640625" style="28" customWidth="1"/>
    <col min="4607" max="4607" width="12.6640625" style="28" customWidth="1"/>
    <col min="4608" max="4608" width="9.6640625" style="28" customWidth="1"/>
    <col min="4609" max="4609" width="18.21875" style="28" customWidth="1"/>
    <col min="4610" max="4610" width="19" style="28" customWidth="1"/>
    <col min="4611" max="4856" width="10" style="28"/>
    <col min="4857" max="4857" width="8.6640625" style="28" customWidth="1"/>
    <col min="4858" max="4858" width="57.109375" style="28" customWidth="1"/>
    <col min="4859" max="4859" width="6.33203125" style="28" customWidth="1"/>
    <col min="4860" max="4860" width="10.21875" style="28" customWidth="1"/>
    <col min="4861" max="4861" width="14.77734375" style="28" customWidth="1"/>
    <col min="4862" max="4862" width="17.6640625" style="28" customWidth="1"/>
    <col min="4863" max="4863" width="12.6640625" style="28" customWidth="1"/>
    <col min="4864" max="4864" width="9.6640625" style="28" customWidth="1"/>
    <col min="4865" max="4865" width="18.21875" style="28" customWidth="1"/>
    <col min="4866" max="4866" width="19" style="28" customWidth="1"/>
    <col min="4867" max="5112" width="10" style="28"/>
    <col min="5113" max="5113" width="8.6640625" style="28" customWidth="1"/>
    <col min="5114" max="5114" width="57.109375" style="28" customWidth="1"/>
    <col min="5115" max="5115" width="6.33203125" style="28" customWidth="1"/>
    <col min="5116" max="5116" width="10.21875" style="28" customWidth="1"/>
    <col min="5117" max="5117" width="14.77734375" style="28" customWidth="1"/>
    <col min="5118" max="5118" width="17.6640625" style="28" customWidth="1"/>
    <col min="5119" max="5119" width="12.6640625" style="28" customWidth="1"/>
    <col min="5120" max="5120" width="9.6640625" style="28" customWidth="1"/>
    <col min="5121" max="5121" width="18.21875" style="28" customWidth="1"/>
    <col min="5122" max="5122" width="19" style="28" customWidth="1"/>
    <col min="5123" max="5368" width="10" style="28"/>
    <col min="5369" max="5369" width="8.6640625" style="28" customWidth="1"/>
    <col min="5370" max="5370" width="57.109375" style="28" customWidth="1"/>
    <col min="5371" max="5371" width="6.33203125" style="28" customWidth="1"/>
    <col min="5372" max="5372" width="10.21875" style="28" customWidth="1"/>
    <col min="5373" max="5373" width="14.77734375" style="28" customWidth="1"/>
    <col min="5374" max="5374" width="17.6640625" style="28" customWidth="1"/>
    <col min="5375" max="5375" width="12.6640625" style="28" customWidth="1"/>
    <col min="5376" max="5376" width="9.6640625" style="28" customWidth="1"/>
    <col min="5377" max="5377" width="18.21875" style="28" customWidth="1"/>
    <col min="5378" max="5378" width="19" style="28" customWidth="1"/>
    <col min="5379" max="5624" width="10" style="28"/>
    <col min="5625" max="5625" width="8.6640625" style="28" customWidth="1"/>
    <col min="5626" max="5626" width="57.109375" style="28" customWidth="1"/>
    <col min="5627" max="5627" width="6.33203125" style="28" customWidth="1"/>
    <col min="5628" max="5628" width="10.21875" style="28" customWidth="1"/>
    <col min="5629" max="5629" width="14.77734375" style="28" customWidth="1"/>
    <col min="5630" max="5630" width="17.6640625" style="28" customWidth="1"/>
    <col min="5631" max="5631" width="12.6640625" style="28" customWidth="1"/>
    <col min="5632" max="5632" width="9.6640625" style="28" customWidth="1"/>
    <col min="5633" max="5633" width="18.21875" style="28" customWidth="1"/>
    <col min="5634" max="5634" width="19" style="28" customWidth="1"/>
    <col min="5635" max="5880" width="10" style="28"/>
    <col min="5881" max="5881" width="8.6640625" style="28" customWidth="1"/>
    <col min="5882" max="5882" width="57.109375" style="28" customWidth="1"/>
    <col min="5883" max="5883" width="6.33203125" style="28" customWidth="1"/>
    <col min="5884" max="5884" width="10.21875" style="28" customWidth="1"/>
    <col min="5885" max="5885" width="14.77734375" style="28" customWidth="1"/>
    <col min="5886" max="5886" width="17.6640625" style="28" customWidth="1"/>
    <col min="5887" max="5887" width="12.6640625" style="28" customWidth="1"/>
    <col min="5888" max="5888" width="9.6640625" style="28" customWidth="1"/>
    <col min="5889" max="5889" width="18.21875" style="28" customWidth="1"/>
    <col min="5890" max="5890" width="19" style="28" customWidth="1"/>
    <col min="5891" max="6136" width="10" style="28"/>
    <col min="6137" max="6137" width="8.6640625" style="28" customWidth="1"/>
    <col min="6138" max="6138" width="57.109375" style="28" customWidth="1"/>
    <col min="6139" max="6139" width="6.33203125" style="28" customWidth="1"/>
    <col min="6140" max="6140" width="10.21875" style="28" customWidth="1"/>
    <col min="6141" max="6141" width="14.77734375" style="28" customWidth="1"/>
    <col min="6142" max="6142" width="17.6640625" style="28" customWidth="1"/>
    <col min="6143" max="6143" width="12.6640625" style="28" customWidth="1"/>
    <col min="6144" max="6144" width="9.6640625" style="28" customWidth="1"/>
    <col min="6145" max="6145" width="18.21875" style="28" customWidth="1"/>
    <col min="6146" max="6146" width="19" style="28" customWidth="1"/>
    <col min="6147" max="6392" width="10" style="28"/>
    <col min="6393" max="6393" width="8.6640625" style="28" customWidth="1"/>
    <col min="6394" max="6394" width="57.109375" style="28" customWidth="1"/>
    <col min="6395" max="6395" width="6.33203125" style="28" customWidth="1"/>
    <col min="6396" max="6396" width="10.21875" style="28" customWidth="1"/>
    <col min="6397" max="6397" width="14.77734375" style="28" customWidth="1"/>
    <col min="6398" max="6398" width="17.6640625" style="28" customWidth="1"/>
    <col min="6399" max="6399" width="12.6640625" style="28" customWidth="1"/>
    <col min="6400" max="6400" width="9.6640625" style="28" customWidth="1"/>
    <col min="6401" max="6401" width="18.21875" style="28" customWidth="1"/>
    <col min="6402" max="6402" width="19" style="28" customWidth="1"/>
    <col min="6403" max="6648" width="10" style="28"/>
    <col min="6649" max="6649" width="8.6640625" style="28" customWidth="1"/>
    <col min="6650" max="6650" width="57.109375" style="28" customWidth="1"/>
    <col min="6651" max="6651" width="6.33203125" style="28" customWidth="1"/>
    <col min="6652" max="6652" width="10.21875" style="28" customWidth="1"/>
    <col min="6653" max="6653" width="14.77734375" style="28" customWidth="1"/>
    <col min="6654" max="6654" width="17.6640625" style="28" customWidth="1"/>
    <col min="6655" max="6655" width="12.6640625" style="28" customWidth="1"/>
    <col min="6656" max="6656" width="9.6640625" style="28" customWidth="1"/>
    <col min="6657" max="6657" width="18.21875" style="28" customWidth="1"/>
    <col min="6658" max="6658" width="19" style="28" customWidth="1"/>
    <col min="6659" max="6904" width="10" style="28"/>
    <col min="6905" max="6905" width="8.6640625" style="28" customWidth="1"/>
    <col min="6906" max="6906" width="57.109375" style="28" customWidth="1"/>
    <col min="6907" max="6907" width="6.33203125" style="28" customWidth="1"/>
    <col min="6908" max="6908" width="10.21875" style="28" customWidth="1"/>
    <col min="6909" max="6909" width="14.77734375" style="28" customWidth="1"/>
    <col min="6910" max="6910" width="17.6640625" style="28" customWidth="1"/>
    <col min="6911" max="6911" width="12.6640625" style="28" customWidth="1"/>
    <col min="6912" max="6912" width="9.6640625" style="28" customWidth="1"/>
    <col min="6913" max="6913" width="18.21875" style="28" customWidth="1"/>
    <col min="6914" max="6914" width="19" style="28" customWidth="1"/>
    <col min="6915" max="7160" width="10" style="28"/>
    <col min="7161" max="7161" width="8.6640625" style="28" customWidth="1"/>
    <col min="7162" max="7162" width="57.109375" style="28" customWidth="1"/>
    <col min="7163" max="7163" width="6.33203125" style="28" customWidth="1"/>
    <col min="7164" max="7164" width="10.21875" style="28" customWidth="1"/>
    <col min="7165" max="7165" width="14.77734375" style="28" customWidth="1"/>
    <col min="7166" max="7166" width="17.6640625" style="28" customWidth="1"/>
    <col min="7167" max="7167" width="12.6640625" style="28" customWidth="1"/>
    <col min="7168" max="7168" width="9.6640625" style="28" customWidth="1"/>
    <col min="7169" max="7169" width="18.21875" style="28" customWidth="1"/>
    <col min="7170" max="7170" width="19" style="28" customWidth="1"/>
    <col min="7171" max="7416" width="10" style="28"/>
    <col min="7417" max="7417" width="8.6640625" style="28" customWidth="1"/>
    <col min="7418" max="7418" width="57.109375" style="28" customWidth="1"/>
    <col min="7419" max="7419" width="6.33203125" style="28" customWidth="1"/>
    <col min="7420" max="7420" width="10.21875" style="28" customWidth="1"/>
    <col min="7421" max="7421" width="14.77734375" style="28" customWidth="1"/>
    <col min="7422" max="7422" width="17.6640625" style="28" customWidth="1"/>
    <col min="7423" max="7423" width="12.6640625" style="28" customWidth="1"/>
    <col min="7424" max="7424" width="9.6640625" style="28" customWidth="1"/>
    <col min="7425" max="7425" width="18.21875" style="28" customWidth="1"/>
    <col min="7426" max="7426" width="19" style="28" customWidth="1"/>
    <col min="7427" max="7672" width="10" style="28"/>
    <col min="7673" max="7673" width="8.6640625" style="28" customWidth="1"/>
    <col min="7674" max="7674" width="57.109375" style="28" customWidth="1"/>
    <col min="7675" max="7675" width="6.33203125" style="28" customWidth="1"/>
    <col min="7676" max="7676" width="10.21875" style="28" customWidth="1"/>
    <col min="7677" max="7677" width="14.77734375" style="28" customWidth="1"/>
    <col min="7678" max="7678" width="17.6640625" style="28" customWidth="1"/>
    <col min="7679" max="7679" width="12.6640625" style="28" customWidth="1"/>
    <col min="7680" max="7680" width="9.6640625" style="28" customWidth="1"/>
    <col min="7681" max="7681" width="18.21875" style="28" customWidth="1"/>
    <col min="7682" max="7682" width="19" style="28" customWidth="1"/>
    <col min="7683" max="7928" width="10" style="28"/>
    <col min="7929" max="7929" width="8.6640625" style="28" customWidth="1"/>
    <col min="7930" max="7930" width="57.109375" style="28" customWidth="1"/>
    <col min="7931" max="7931" width="6.33203125" style="28" customWidth="1"/>
    <col min="7932" max="7932" width="10.21875" style="28" customWidth="1"/>
    <col min="7933" max="7933" width="14.77734375" style="28" customWidth="1"/>
    <col min="7934" max="7934" width="17.6640625" style="28" customWidth="1"/>
    <col min="7935" max="7935" width="12.6640625" style="28" customWidth="1"/>
    <col min="7936" max="7936" width="9.6640625" style="28" customWidth="1"/>
    <col min="7937" max="7937" width="18.21875" style="28" customWidth="1"/>
    <col min="7938" max="7938" width="19" style="28" customWidth="1"/>
    <col min="7939" max="8184" width="10" style="28"/>
    <col min="8185" max="8185" width="8.6640625" style="28" customWidth="1"/>
    <col min="8186" max="8186" width="57.109375" style="28" customWidth="1"/>
    <col min="8187" max="8187" width="6.33203125" style="28" customWidth="1"/>
    <col min="8188" max="8188" width="10.21875" style="28" customWidth="1"/>
    <col min="8189" max="8189" width="14.77734375" style="28" customWidth="1"/>
    <col min="8190" max="8190" width="17.6640625" style="28" customWidth="1"/>
    <col min="8191" max="8191" width="12.6640625" style="28" customWidth="1"/>
    <col min="8192" max="8192" width="9.6640625" style="28" customWidth="1"/>
    <col min="8193" max="8193" width="18.21875" style="28" customWidth="1"/>
    <col min="8194" max="8194" width="19" style="28" customWidth="1"/>
    <col min="8195" max="8440" width="10" style="28"/>
    <col min="8441" max="8441" width="8.6640625" style="28" customWidth="1"/>
    <col min="8442" max="8442" width="57.109375" style="28" customWidth="1"/>
    <col min="8443" max="8443" width="6.33203125" style="28" customWidth="1"/>
    <col min="8444" max="8444" width="10.21875" style="28" customWidth="1"/>
    <col min="8445" max="8445" width="14.77734375" style="28" customWidth="1"/>
    <col min="8446" max="8446" width="17.6640625" style="28" customWidth="1"/>
    <col min="8447" max="8447" width="12.6640625" style="28" customWidth="1"/>
    <col min="8448" max="8448" width="9.6640625" style="28" customWidth="1"/>
    <col min="8449" max="8449" width="18.21875" style="28" customWidth="1"/>
    <col min="8450" max="8450" width="19" style="28" customWidth="1"/>
    <col min="8451" max="8696" width="10" style="28"/>
    <col min="8697" max="8697" width="8.6640625" style="28" customWidth="1"/>
    <col min="8698" max="8698" width="57.109375" style="28" customWidth="1"/>
    <col min="8699" max="8699" width="6.33203125" style="28" customWidth="1"/>
    <col min="8700" max="8700" width="10.21875" style="28" customWidth="1"/>
    <col min="8701" max="8701" width="14.77734375" style="28" customWidth="1"/>
    <col min="8702" max="8702" width="17.6640625" style="28" customWidth="1"/>
    <col min="8703" max="8703" width="12.6640625" style="28" customWidth="1"/>
    <col min="8704" max="8704" width="9.6640625" style="28" customWidth="1"/>
    <col min="8705" max="8705" width="18.21875" style="28" customWidth="1"/>
    <col min="8706" max="8706" width="19" style="28" customWidth="1"/>
    <col min="8707" max="8952" width="10" style="28"/>
    <col min="8953" max="8953" width="8.6640625" style="28" customWidth="1"/>
    <col min="8954" max="8954" width="57.109375" style="28" customWidth="1"/>
    <col min="8955" max="8955" width="6.33203125" style="28" customWidth="1"/>
    <col min="8956" max="8956" width="10.21875" style="28" customWidth="1"/>
    <col min="8957" max="8957" width="14.77734375" style="28" customWidth="1"/>
    <col min="8958" max="8958" width="17.6640625" style="28" customWidth="1"/>
    <col min="8959" max="8959" width="12.6640625" style="28" customWidth="1"/>
    <col min="8960" max="8960" width="9.6640625" style="28" customWidth="1"/>
    <col min="8961" max="8961" width="18.21875" style="28" customWidth="1"/>
    <col min="8962" max="8962" width="19" style="28" customWidth="1"/>
    <col min="8963" max="9208" width="10" style="28"/>
    <col min="9209" max="9209" width="8.6640625" style="28" customWidth="1"/>
    <col min="9210" max="9210" width="57.109375" style="28" customWidth="1"/>
    <col min="9211" max="9211" width="6.33203125" style="28" customWidth="1"/>
    <col min="9212" max="9212" width="10.21875" style="28" customWidth="1"/>
    <col min="9213" max="9213" width="14.77734375" style="28" customWidth="1"/>
    <col min="9214" max="9214" width="17.6640625" style="28" customWidth="1"/>
    <col min="9215" max="9215" width="12.6640625" style="28" customWidth="1"/>
    <col min="9216" max="9216" width="9.6640625" style="28" customWidth="1"/>
    <col min="9217" max="9217" width="18.21875" style="28" customWidth="1"/>
    <col min="9218" max="9218" width="19" style="28" customWidth="1"/>
    <col min="9219" max="9464" width="10" style="28"/>
    <col min="9465" max="9465" width="8.6640625" style="28" customWidth="1"/>
    <col min="9466" max="9466" width="57.109375" style="28" customWidth="1"/>
    <col min="9467" max="9467" width="6.33203125" style="28" customWidth="1"/>
    <col min="9468" max="9468" width="10.21875" style="28" customWidth="1"/>
    <col min="9469" max="9469" width="14.77734375" style="28" customWidth="1"/>
    <col min="9470" max="9470" width="17.6640625" style="28" customWidth="1"/>
    <col min="9471" max="9471" width="12.6640625" style="28" customWidth="1"/>
    <col min="9472" max="9472" width="9.6640625" style="28" customWidth="1"/>
    <col min="9473" max="9473" width="18.21875" style="28" customWidth="1"/>
    <col min="9474" max="9474" width="19" style="28" customWidth="1"/>
    <col min="9475" max="9720" width="10" style="28"/>
    <col min="9721" max="9721" width="8.6640625" style="28" customWidth="1"/>
    <col min="9722" max="9722" width="57.109375" style="28" customWidth="1"/>
    <col min="9723" max="9723" width="6.33203125" style="28" customWidth="1"/>
    <col min="9724" max="9724" width="10.21875" style="28" customWidth="1"/>
    <col min="9725" max="9725" width="14.77734375" style="28" customWidth="1"/>
    <col min="9726" max="9726" width="17.6640625" style="28" customWidth="1"/>
    <col min="9727" max="9727" width="12.6640625" style="28" customWidth="1"/>
    <col min="9728" max="9728" width="9.6640625" style="28" customWidth="1"/>
    <col min="9729" max="9729" width="18.21875" style="28" customWidth="1"/>
    <col min="9730" max="9730" width="19" style="28" customWidth="1"/>
    <col min="9731" max="9976" width="10" style="28"/>
    <col min="9977" max="9977" width="8.6640625" style="28" customWidth="1"/>
    <col min="9978" max="9978" width="57.109375" style="28" customWidth="1"/>
    <col min="9979" max="9979" width="6.33203125" style="28" customWidth="1"/>
    <col min="9980" max="9980" width="10.21875" style="28" customWidth="1"/>
    <col min="9981" max="9981" width="14.77734375" style="28" customWidth="1"/>
    <col min="9982" max="9982" width="17.6640625" style="28" customWidth="1"/>
    <col min="9983" max="9983" width="12.6640625" style="28" customWidth="1"/>
    <col min="9984" max="9984" width="9.6640625" style="28" customWidth="1"/>
    <col min="9985" max="9985" width="18.21875" style="28" customWidth="1"/>
    <col min="9986" max="9986" width="19" style="28" customWidth="1"/>
    <col min="9987" max="10232" width="10" style="28"/>
    <col min="10233" max="10233" width="8.6640625" style="28" customWidth="1"/>
    <col min="10234" max="10234" width="57.109375" style="28" customWidth="1"/>
    <col min="10235" max="10235" width="6.33203125" style="28" customWidth="1"/>
    <col min="10236" max="10236" width="10.21875" style="28" customWidth="1"/>
    <col min="10237" max="10237" width="14.77734375" style="28" customWidth="1"/>
    <col min="10238" max="10238" width="17.6640625" style="28" customWidth="1"/>
    <col min="10239" max="10239" width="12.6640625" style="28" customWidth="1"/>
    <col min="10240" max="10240" width="9.6640625" style="28" customWidth="1"/>
    <col min="10241" max="10241" width="18.21875" style="28" customWidth="1"/>
    <col min="10242" max="10242" width="19" style="28" customWidth="1"/>
    <col min="10243" max="10488" width="10" style="28"/>
    <col min="10489" max="10489" width="8.6640625" style="28" customWidth="1"/>
    <col min="10490" max="10490" width="57.109375" style="28" customWidth="1"/>
    <col min="10491" max="10491" width="6.33203125" style="28" customWidth="1"/>
    <col min="10492" max="10492" width="10.21875" style="28" customWidth="1"/>
    <col min="10493" max="10493" width="14.77734375" style="28" customWidth="1"/>
    <col min="10494" max="10494" width="17.6640625" style="28" customWidth="1"/>
    <col min="10495" max="10495" width="12.6640625" style="28" customWidth="1"/>
    <col min="10496" max="10496" width="9.6640625" style="28" customWidth="1"/>
    <col min="10497" max="10497" width="18.21875" style="28" customWidth="1"/>
    <col min="10498" max="10498" width="19" style="28" customWidth="1"/>
    <col min="10499" max="10744" width="10" style="28"/>
    <col min="10745" max="10745" width="8.6640625" style="28" customWidth="1"/>
    <col min="10746" max="10746" width="57.109375" style="28" customWidth="1"/>
    <col min="10747" max="10747" width="6.33203125" style="28" customWidth="1"/>
    <col min="10748" max="10748" width="10.21875" style="28" customWidth="1"/>
    <col min="10749" max="10749" width="14.77734375" style="28" customWidth="1"/>
    <col min="10750" max="10750" width="17.6640625" style="28" customWidth="1"/>
    <col min="10751" max="10751" width="12.6640625" style="28" customWidth="1"/>
    <col min="10752" max="10752" width="9.6640625" style="28" customWidth="1"/>
    <col min="10753" max="10753" width="18.21875" style="28" customWidth="1"/>
    <col min="10754" max="10754" width="19" style="28" customWidth="1"/>
    <col min="10755" max="11000" width="10" style="28"/>
    <col min="11001" max="11001" width="8.6640625" style="28" customWidth="1"/>
    <col min="11002" max="11002" width="57.109375" style="28" customWidth="1"/>
    <col min="11003" max="11003" width="6.33203125" style="28" customWidth="1"/>
    <col min="11004" max="11004" width="10.21875" style="28" customWidth="1"/>
    <col min="11005" max="11005" width="14.77734375" style="28" customWidth="1"/>
    <col min="11006" max="11006" width="17.6640625" style="28" customWidth="1"/>
    <col min="11007" max="11007" width="12.6640625" style="28" customWidth="1"/>
    <col min="11008" max="11008" width="9.6640625" style="28" customWidth="1"/>
    <col min="11009" max="11009" width="18.21875" style="28" customWidth="1"/>
    <col min="11010" max="11010" width="19" style="28" customWidth="1"/>
    <col min="11011" max="11256" width="10" style="28"/>
    <col min="11257" max="11257" width="8.6640625" style="28" customWidth="1"/>
    <col min="11258" max="11258" width="57.109375" style="28" customWidth="1"/>
    <col min="11259" max="11259" width="6.33203125" style="28" customWidth="1"/>
    <col min="11260" max="11260" width="10.21875" style="28" customWidth="1"/>
    <col min="11261" max="11261" width="14.77734375" style="28" customWidth="1"/>
    <col min="11262" max="11262" width="17.6640625" style="28" customWidth="1"/>
    <col min="11263" max="11263" width="12.6640625" style="28" customWidth="1"/>
    <col min="11264" max="11264" width="9.6640625" style="28" customWidth="1"/>
    <col min="11265" max="11265" width="18.21875" style="28" customWidth="1"/>
    <col min="11266" max="11266" width="19" style="28" customWidth="1"/>
    <col min="11267" max="11512" width="10" style="28"/>
    <col min="11513" max="11513" width="8.6640625" style="28" customWidth="1"/>
    <col min="11514" max="11514" width="57.109375" style="28" customWidth="1"/>
    <col min="11515" max="11515" width="6.33203125" style="28" customWidth="1"/>
    <col min="11516" max="11516" width="10.21875" style="28" customWidth="1"/>
    <col min="11517" max="11517" width="14.77734375" style="28" customWidth="1"/>
    <col min="11518" max="11518" width="17.6640625" style="28" customWidth="1"/>
    <col min="11519" max="11519" width="12.6640625" style="28" customWidth="1"/>
    <col min="11520" max="11520" width="9.6640625" style="28" customWidth="1"/>
    <col min="11521" max="11521" width="18.21875" style="28" customWidth="1"/>
    <col min="11522" max="11522" width="19" style="28" customWidth="1"/>
    <col min="11523" max="11768" width="10" style="28"/>
    <col min="11769" max="11769" width="8.6640625" style="28" customWidth="1"/>
    <col min="11770" max="11770" width="57.109375" style="28" customWidth="1"/>
    <col min="11771" max="11771" width="6.33203125" style="28" customWidth="1"/>
    <col min="11772" max="11772" width="10.21875" style="28" customWidth="1"/>
    <col min="11773" max="11773" width="14.77734375" style="28" customWidth="1"/>
    <col min="11774" max="11774" width="17.6640625" style="28" customWidth="1"/>
    <col min="11775" max="11775" width="12.6640625" style="28" customWidth="1"/>
    <col min="11776" max="11776" width="9.6640625" style="28" customWidth="1"/>
    <col min="11777" max="11777" width="18.21875" style="28" customWidth="1"/>
    <col min="11778" max="11778" width="19" style="28" customWidth="1"/>
    <col min="11779" max="12024" width="10" style="28"/>
    <col min="12025" max="12025" width="8.6640625" style="28" customWidth="1"/>
    <col min="12026" max="12026" width="57.109375" style="28" customWidth="1"/>
    <col min="12027" max="12027" width="6.33203125" style="28" customWidth="1"/>
    <col min="12028" max="12028" width="10.21875" style="28" customWidth="1"/>
    <col min="12029" max="12029" width="14.77734375" style="28" customWidth="1"/>
    <col min="12030" max="12030" width="17.6640625" style="28" customWidth="1"/>
    <col min="12031" max="12031" width="12.6640625" style="28" customWidth="1"/>
    <col min="12032" max="12032" width="9.6640625" style="28" customWidth="1"/>
    <col min="12033" max="12033" width="18.21875" style="28" customWidth="1"/>
    <col min="12034" max="12034" width="19" style="28" customWidth="1"/>
    <col min="12035" max="12280" width="10" style="28"/>
    <col min="12281" max="12281" width="8.6640625" style="28" customWidth="1"/>
    <col min="12282" max="12282" width="57.109375" style="28" customWidth="1"/>
    <col min="12283" max="12283" width="6.33203125" style="28" customWidth="1"/>
    <col min="12284" max="12284" width="10.21875" style="28" customWidth="1"/>
    <col min="12285" max="12285" width="14.77734375" style="28" customWidth="1"/>
    <col min="12286" max="12286" width="17.6640625" style="28" customWidth="1"/>
    <col min="12287" max="12287" width="12.6640625" style="28" customWidth="1"/>
    <col min="12288" max="12288" width="9.6640625" style="28" customWidth="1"/>
    <col min="12289" max="12289" width="18.21875" style="28" customWidth="1"/>
    <col min="12290" max="12290" width="19" style="28" customWidth="1"/>
    <col min="12291" max="12536" width="10" style="28"/>
    <col min="12537" max="12537" width="8.6640625" style="28" customWidth="1"/>
    <col min="12538" max="12538" width="57.109375" style="28" customWidth="1"/>
    <col min="12539" max="12539" width="6.33203125" style="28" customWidth="1"/>
    <col min="12540" max="12540" width="10.21875" style="28" customWidth="1"/>
    <col min="12541" max="12541" width="14.77734375" style="28" customWidth="1"/>
    <col min="12542" max="12542" width="17.6640625" style="28" customWidth="1"/>
    <col min="12543" max="12543" width="12.6640625" style="28" customWidth="1"/>
    <col min="12544" max="12544" width="9.6640625" style="28" customWidth="1"/>
    <col min="12545" max="12545" width="18.21875" style="28" customWidth="1"/>
    <col min="12546" max="12546" width="19" style="28" customWidth="1"/>
    <col min="12547" max="12792" width="10" style="28"/>
    <col min="12793" max="12793" width="8.6640625" style="28" customWidth="1"/>
    <col min="12794" max="12794" width="57.109375" style="28" customWidth="1"/>
    <col min="12795" max="12795" width="6.33203125" style="28" customWidth="1"/>
    <col min="12796" max="12796" width="10.21875" style="28" customWidth="1"/>
    <col min="12797" max="12797" width="14.77734375" style="28" customWidth="1"/>
    <col min="12798" max="12798" width="17.6640625" style="28" customWidth="1"/>
    <col min="12799" max="12799" width="12.6640625" style="28" customWidth="1"/>
    <col min="12800" max="12800" width="9.6640625" style="28" customWidth="1"/>
    <col min="12801" max="12801" width="18.21875" style="28" customWidth="1"/>
    <col min="12802" max="12802" width="19" style="28" customWidth="1"/>
    <col min="12803" max="13048" width="10" style="28"/>
    <col min="13049" max="13049" width="8.6640625" style="28" customWidth="1"/>
    <col min="13050" max="13050" width="57.109375" style="28" customWidth="1"/>
    <col min="13051" max="13051" width="6.33203125" style="28" customWidth="1"/>
    <col min="13052" max="13052" width="10.21875" style="28" customWidth="1"/>
    <col min="13053" max="13053" width="14.77734375" style="28" customWidth="1"/>
    <col min="13054" max="13054" width="17.6640625" style="28" customWidth="1"/>
    <col min="13055" max="13055" width="12.6640625" style="28" customWidth="1"/>
    <col min="13056" max="13056" width="9.6640625" style="28" customWidth="1"/>
    <col min="13057" max="13057" width="18.21875" style="28" customWidth="1"/>
    <col min="13058" max="13058" width="19" style="28" customWidth="1"/>
    <col min="13059" max="13304" width="10" style="28"/>
    <col min="13305" max="13305" width="8.6640625" style="28" customWidth="1"/>
    <col min="13306" max="13306" width="57.109375" style="28" customWidth="1"/>
    <col min="13307" max="13307" width="6.33203125" style="28" customWidth="1"/>
    <col min="13308" max="13308" width="10.21875" style="28" customWidth="1"/>
    <col min="13309" max="13309" width="14.77734375" style="28" customWidth="1"/>
    <col min="13310" max="13310" width="17.6640625" style="28" customWidth="1"/>
    <col min="13311" max="13311" width="12.6640625" style="28" customWidth="1"/>
    <col min="13312" max="13312" width="9.6640625" style="28" customWidth="1"/>
    <col min="13313" max="13313" width="18.21875" style="28" customWidth="1"/>
    <col min="13314" max="13314" width="19" style="28" customWidth="1"/>
    <col min="13315" max="13560" width="10" style="28"/>
    <col min="13561" max="13561" width="8.6640625" style="28" customWidth="1"/>
    <col min="13562" max="13562" width="57.109375" style="28" customWidth="1"/>
    <col min="13563" max="13563" width="6.33203125" style="28" customWidth="1"/>
    <col min="13564" max="13564" width="10.21875" style="28" customWidth="1"/>
    <col min="13565" max="13565" width="14.77734375" style="28" customWidth="1"/>
    <col min="13566" max="13566" width="17.6640625" style="28" customWidth="1"/>
    <col min="13567" max="13567" width="12.6640625" style="28" customWidth="1"/>
    <col min="13568" max="13568" width="9.6640625" style="28" customWidth="1"/>
    <col min="13569" max="13569" width="18.21875" style="28" customWidth="1"/>
    <col min="13570" max="13570" width="19" style="28" customWidth="1"/>
    <col min="13571" max="13816" width="10" style="28"/>
    <col min="13817" max="13817" width="8.6640625" style="28" customWidth="1"/>
    <col min="13818" max="13818" width="57.109375" style="28" customWidth="1"/>
    <col min="13819" max="13819" width="6.33203125" style="28" customWidth="1"/>
    <col min="13820" max="13820" width="10.21875" style="28" customWidth="1"/>
    <col min="13821" max="13821" width="14.77734375" style="28" customWidth="1"/>
    <col min="13822" max="13822" width="17.6640625" style="28" customWidth="1"/>
    <col min="13823" max="13823" width="12.6640625" style="28" customWidth="1"/>
    <col min="13824" max="13824" width="9.6640625" style="28" customWidth="1"/>
    <col min="13825" max="13825" width="18.21875" style="28" customWidth="1"/>
    <col min="13826" max="13826" width="19" style="28" customWidth="1"/>
    <col min="13827" max="14072" width="10" style="28"/>
    <col min="14073" max="14073" width="8.6640625" style="28" customWidth="1"/>
    <col min="14074" max="14074" width="57.109375" style="28" customWidth="1"/>
    <col min="14075" max="14075" width="6.33203125" style="28" customWidth="1"/>
    <col min="14076" max="14076" width="10.21875" style="28" customWidth="1"/>
    <col min="14077" max="14077" width="14.77734375" style="28" customWidth="1"/>
    <col min="14078" max="14078" width="17.6640625" style="28" customWidth="1"/>
    <col min="14079" max="14079" width="12.6640625" style="28" customWidth="1"/>
    <col min="14080" max="14080" width="9.6640625" style="28" customWidth="1"/>
    <col min="14081" max="14081" width="18.21875" style="28" customWidth="1"/>
    <col min="14082" max="14082" width="19" style="28" customWidth="1"/>
    <col min="14083" max="14328" width="10" style="28"/>
    <col min="14329" max="14329" width="8.6640625" style="28" customWidth="1"/>
    <col min="14330" max="14330" width="57.109375" style="28" customWidth="1"/>
    <col min="14331" max="14331" width="6.33203125" style="28" customWidth="1"/>
    <col min="14332" max="14332" width="10.21875" style="28" customWidth="1"/>
    <col min="14333" max="14333" width="14.77734375" style="28" customWidth="1"/>
    <col min="14334" max="14334" width="17.6640625" style="28" customWidth="1"/>
    <col min="14335" max="14335" width="12.6640625" style="28" customWidth="1"/>
    <col min="14336" max="14336" width="9.6640625" style="28" customWidth="1"/>
    <col min="14337" max="14337" width="18.21875" style="28" customWidth="1"/>
    <col min="14338" max="14338" width="19" style="28" customWidth="1"/>
    <col min="14339" max="14584" width="10" style="28"/>
    <col min="14585" max="14585" width="8.6640625" style="28" customWidth="1"/>
    <col min="14586" max="14586" width="57.109375" style="28" customWidth="1"/>
    <col min="14587" max="14587" width="6.33203125" style="28" customWidth="1"/>
    <col min="14588" max="14588" width="10.21875" style="28" customWidth="1"/>
    <col min="14589" max="14589" width="14.77734375" style="28" customWidth="1"/>
    <col min="14590" max="14590" width="17.6640625" style="28" customWidth="1"/>
    <col min="14591" max="14591" width="12.6640625" style="28" customWidth="1"/>
    <col min="14592" max="14592" width="9.6640625" style="28" customWidth="1"/>
    <col min="14593" max="14593" width="18.21875" style="28" customWidth="1"/>
    <col min="14594" max="14594" width="19" style="28" customWidth="1"/>
    <col min="14595" max="14840" width="10" style="28"/>
    <col min="14841" max="14841" width="8.6640625" style="28" customWidth="1"/>
    <col min="14842" max="14842" width="57.109375" style="28" customWidth="1"/>
    <col min="14843" max="14843" width="6.33203125" style="28" customWidth="1"/>
    <col min="14844" max="14844" width="10.21875" style="28" customWidth="1"/>
    <col min="14845" max="14845" width="14.77734375" style="28" customWidth="1"/>
    <col min="14846" max="14846" width="17.6640625" style="28" customWidth="1"/>
    <col min="14847" max="14847" width="12.6640625" style="28" customWidth="1"/>
    <col min="14848" max="14848" width="9.6640625" style="28" customWidth="1"/>
    <col min="14849" max="14849" width="18.21875" style="28" customWidth="1"/>
    <col min="14850" max="14850" width="19" style="28" customWidth="1"/>
    <col min="14851" max="15096" width="10" style="28"/>
    <col min="15097" max="15097" width="8.6640625" style="28" customWidth="1"/>
    <col min="15098" max="15098" width="57.109375" style="28" customWidth="1"/>
    <col min="15099" max="15099" width="6.33203125" style="28" customWidth="1"/>
    <col min="15100" max="15100" width="10.21875" style="28" customWidth="1"/>
    <col min="15101" max="15101" width="14.77734375" style="28" customWidth="1"/>
    <col min="15102" max="15102" width="17.6640625" style="28" customWidth="1"/>
    <col min="15103" max="15103" width="12.6640625" style="28" customWidth="1"/>
    <col min="15104" max="15104" width="9.6640625" style="28" customWidth="1"/>
    <col min="15105" max="15105" width="18.21875" style="28" customWidth="1"/>
    <col min="15106" max="15106" width="19" style="28" customWidth="1"/>
    <col min="15107" max="15352" width="10" style="28"/>
    <col min="15353" max="15353" width="8.6640625" style="28" customWidth="1"/>
    <col min="15354" max="15354" width="57.109375" style="28" customWidth="1"/>
    <col min="15355" max="15355" width="6.33203125" style="28" customWidth="1"/>
    <col min="15356" max="15356" width="10.21875" style="28" customWidth="1"/>
    <col min="15357" max="15357" width="14.77734375" style="28" customWidth="1"/>
    <col min="15358" max="15358" width="17.6640625" style="28" customWidth="1"/>
    <col min="15359" max="15359" width="12.6640625" style="28" customWidth="1"/>
    <col min="15360" max="15360" width="9.6640625" style="28" customWidth="1"/>
    <col min="15361" max="15361" width="18.21875" style="28" customWidth="1"/>
    <col min="15362" max="15362" width="19" style="28" customWidth="1"/>
    <col min="15363" max="15608" width="10" style="28"/>
    <col min="15609" max="15609" width="8.6640625" style="28" customWidth="1"/>
    <col min="15610" max="15610" width="57.109375" style="28" customWidth="1"/>
    <col min="15611" max="15611" width="6.33203125" style="28" customWidth="1"/>
    <col min="15612" max="15612" width="10.21875" style="28" customWidth="1"/>
    <col min="15613" max="15613" width="14.77734375" style="28" customWidth="1"/>
    <col min="15614" max="15614" width="17.6640625" style="28" customWidth="1"/>
    <col min="15615" max="15615" width="12.6640625" style="28" customWidth="1"/>
    <col min="15616" max="15616" width="9.6640625" style="28" customWidth="1"/>
    <col min="15617" max="15617" width="18.21875" style="28" customWidth="1"/>
    <col min="15618" max="15618" width="19" style="28" customWidth="1"/>
    <col min="15619" max="15864" width="10" style="28"/>
    <col min="15865" max="15865" width="8.6640625" style="28" customWidth="1"/>
    <col min="15866" max="15866" width="57.109375" style="28" customWidth="1"/>
    <col min="15867" max="15867" width="6.33203125" style="28" customWidth="1"/>
    <col min="15868" max="15868" width="10.21875" style="28" customWidth="1"/>
    <col min="15869" max="15869" width="14.77734375" style="28" customWidth="1"/>
    <col min="15870" max="15870" width="17.6640625" style="28" customWidth="1"/>
    <col min="15871" max="15871" width="12.6640625" style="28" customWidth="1"/>
    <col min="15872" max="15872" width="9.6640625" style="28" customWidth="1"/>
    <col min="15873" max="15873" width="18.21875" style="28" customWidth="1"/>
    <col min="15874" max="15874" width="19" style="28" customWidth="1"/>
    <col min="15875" max="16120" width="10" style="28"/>
    <col min="16121" max="16121" width="8.6640625" style="28" customWidth="1"/>
    <col min="16122" max="16122" width="57.109375" style="28" customWidth="1"/>
    <col min="16123" max="16123" width="6.33203125" style="28" customWidth="1"/>
    <col min="16124" max="16124" width="10.21875" style="28" customWidth="1"/>
    <col min="16125" max="16125" width="14.77734375" style="28" customWidth="1"/>
    <col min="16126" max="16126" width="17.6640625" style="28" customWidth="1"/>
    <col min="16127" max="16127" width="12.6640625" style="28" customWidth="1"/>
    <col min="16128" max="16128" width="9.6640625" style="28" customWidth="1"/>
    <col min="16129" max="16129" width="18.21875" style="28" customWidth="1"/>
    <col min="16130" max="16130" width="19" style="28" customWidth="1"/>
    <col min="16131" max="16384" width="10" style="28"/>
  </cols>
  <sheetData>
    <row r="1" spans="1:6" s="21" customFormat="1" ht="15.9" customHeight="1" x14ac:dyDescent="0.3">
      <c r="A1" s="284"/>
      <c r="B1" s="18" t="s">
        <v>935</v>
      </c>
      <c r="C1" s="19"/>
      <c r="D1" s="19"/>
      <c r="E1" s="19"/>
      <c r="F1" s="20"/>
    </row>
    <row r="2" spans="1:6" s="21" customFormat="1" ht="15.9" customHeight="1" x14ac:dyDescent="0.3">
      <c r="A2" s="285"/>
      <c r="B2" s="217"/>
      <c r="C2" s="218"/>
      <c r="D2" s="218"/>
      <c r="E2" s="218"/>
      <c r="F2" s="219"/>
    </row>
    <row r="3" spans="1:6" s="21" customFormat="1" ht="15.9" customHeight="1" x14ac:dyDescent="0.3">
      <c r="A3" s="286"/>
      <c r="B3" s="220" t="s">
        <v>936</v>
      </c>
      <c r="C3" s="221"/>
      <c r="D3" s="221"/>
      <c r="E3" s="221"/>
      <c r="F3" s="222"/>
    </row>
    <row r="4" spans="1:6" s="21" customFormat="1" ht="15.9" customHeight="1" x14ac:dyDescent="0.3">
      <c r="A4" s="286"/>
      <c r="B4" s="223"/>
      <c r="C4" s="221"/>
      <c r="D4" s="221"/>
      <c r="E4" s="221"/>
      <c r="F4" s="222"/>
    </row>
    <row r="5" spans="1:6" s="21" customFormat="1" ht="15.9" customHeight="1" x14ac:dyDescent="0.3">
      <c r="A5" s="287">
        <v>1</v>
      </c>
      <c r="B5" s="224" t="s">
        <v>937</v>
      </c>
      <c r="C5" s="221"/>
      <c r="D5" s="221"/>
      <c r="E5" s="221"/>
      <c r="F5" s="222"/>
    </row>
    <row r="6" spans="1:6" s="21" customFormat="1" ht="15.9" customHeight="1" x14ac:dyDescent="0.3">
      <c r="A6" s="286"/>
      <c r="B6" s="223"/>
      <c r="C6" s="221"/>
      <c r="D6" s="221"/>
      <c r="E6" s="221"/>
      <c r="F6" s="222"/>
    </row>
    <row r="7" spans="1:6" s="21" customFormat="1" ht="15.9" customHeight="1" x14ac:dyDescent="0.3">
      <c r="A7" s="287">
        <v>2</v>
      </c>
      <c r="B7" s="224" t="s">
        <v>938</v>
      </c>
      <c r="C7" s="221"/>
      <c r="D7" s="221"/>
      <c r="E7" s="221"/>
      <c r="F7" s="222"/>
    </row>
    <row r="8" spans="1:6" s="21" customFormat="1" ht="15.9" customHeight="1" x14ac:dyDescent="0.3">
      <c r="A8" s="287"/>
      <c r="B8" s="224" t="s">
        <v>939</v>
      </c>
      <c r="C8" s="221"/>
      <c r="D8" s="221"/>
      <c r="E8" s="221"/>
      <c r="F8" s="222"/>
    </row>
    <row r="9" spans="1:6" s="21" customFormat="1" ht="15.9" customHeight="1" x14ac:dyDescent="0.3">
      <c r="A9" s="286"/>
      <c r="B9" s="223"/>
      <c r="C9" s="221"/>
      <c r="D9" s="221"/>
      <c r="E9" s="221"/>
      <c r="F9" s="222"/>
    </row>
    <row r="10" spans="1:6" s="21" customFormat="1" ht="15.9" customHeight="1" x14ac:dyDescent="0.3">
      <c r="A10" s="287"/>
      <c r="B10" s="224" t="s">
        <v>940</v>
      </c>
      <c r="C10" s="221"/>
      <c r="D10" s="221"/>
      <c r="E10" s="221"/>
      <c r="F10" s="222"/>
    </row>
    <row r="11" spans="1:6" s="21" customFormat="1" ht="15.9" customHeight="1" x14ac:dyDescent="0.3">
      <c r="A11" s="287"/>
      <c r="B11" s="224" t="s">
        <v>941</v>
      </c>
      <c r="C11" s="221"/>
      <c r="D11" s="221"/>
      <c r="E11" s="221"/>
      <c r="F11" s="222"/>
    </row>
    <row r="12" spans="1:6" s="21" customFormat="1" ht="15.9" customHeight="1" x14ac:dyDescent="0.3">
      <c r="A12" s="286"/>
      <c r="B12" s="223"/>
      <c r="C12" s="221"/>
      <c r="D12" s="221"/>
      <c r="E12" s="221"/>
      <c r="F12" s="222"/>
    </row>
    <row r="13" spans="1:6" s="21" customFormat="1" ht="15.9" customHeight="1" x14ac:dyDescent="0.3">
      <c r="A13" s="287"/>
      <c r="B13" s="225" t="s">
        <v>942</v>
      </c>
      <c r="C13" s="221"/>
      <c r="D13" s="221"/>
      <c r="E13" s="221"/>
      <c r="F13" s="222"/>
    </row>
    <row r="14" spans="1:6" s="21" customFormat="1" ht="15.9" customHeight="1" x14ac:dyDescent="0.3">
      <c r="A14" s="287"/>
      <c r="B14" s="226" t="s">
        <v>943</v>
      </c>
      <c r="C14" s="221"/>
      <c r="D14" s="221"/>
      <c r="E14" s="221"/>
      <c r="F14" s="222"/>
    </row>
    <row r="15" spans="1:6" s="21" customFormat="1" ht="15.9" customHeight="1" x14ac:dyDescent="0.3">
      <c r="A15" s="286"/>
      <c r="B15" s="223"/>
      <c r="C15" s="221"/>
      <c r="D15" s="221"/>
      <c r="E15" s="221"/>
      <c r="F15" s="222"/>
    </row>
    <row r="16" spans="1:6" s="21" customFormat="1" ht="15.9" customHeight="1" x14ac:dyDescent="0.3">
      <c r="A16" s="287"/>
      <c r="B16" s="224" t="s">
        <v>944</v>
      </c>
      <c r="C16" s="221"/>
      <c r="D16" s="221"/>
      <c r="E16" s="221"/>
      <c r="F16" s="222"/>
    </row>
    <row r="17" spans="1:6" s="21" customFormat="1" ht="15.9" customHeight="1" x14ac:dyDescent="0.3">
      <c r="A17" s="287"/>
      <c r="B17" s="224" t="s">
        <v>945</v>
      </c>
      <c r="C17" s="221"/>
      <c r="D17" s="221"/>
      <c r="E17" s="221"/>
      <c r="F17" s="222"/>
    </row>
    <row r="18" spans="1:6" s="21" customFormat="1" ht="15.9" customHeight="1" x14ac:dyDescent="0.3">
      <c r="A18" s="287"/>
      <c r="B18" s="224" t="s">
        <v>946</v>
      </c>
      <c r="C18" s="221"/>
      <c r="D18" s="221"/>
      <c r="E18" s="221"/>
      <c r="F18" s="222"/>
    </row>
    <row r="19" spans="1:6" s="21" customFormat="1" ht="15.9" customHeight="1" x14ac:dyDescent="0.3">
      <c r="A19" s="287"/>
      <c r="B19" s="224" t="s">
        <v>947</v>
      </c>
      <c r="C19" s="221"/>
      <c r="D19" s="221"/>
      <c r="E19" s="221"/>
      <c r="F19" s="222"/>
    </row>
    <row r="20" spans="1:6" s="21" customFormat="1" ht="15.9" customHeight="1" x14ac:dyDescent="0.3">
      <c r="A20" s="286"/>
      <c r="B20" s="223"/>
      <c r="C20" s="221"/>
      <c r="D20" s="221"/>
      <c r="E20" s="221"/>
      <c r="F20" s="222"/>
    </row>
    <row r="21" spans="1:6" s="21" customFormat="1" ht="15.9" customHeight="1" x14ac:dyDescent="0.3">
      <c r="A21" s="287"/>
      <c r="B21" s="226" t="s">
        <v>948</v>
      </c>
      <c r="C21" s="221"/>
      <c r="D21" s="221"/>
      <c r="E21" s="221"/>
      <c r="F21" s="222"/>
    </row>
    <row r="22" spans="1:6" s="21" customFormat="1" ht="15.9" customHeight="1" x14ac:dyDescent="0.3">
      <c r="A22" s="287"/>
      <c r="B22" s="224" t="s">
        <v>949</v>
      </c>
      <c r="C22" s="221"/>
      <c r="D22" s="221"/>
      <c r="E22" s="221"/>
      <c r="F22" s="222"/>
    </row>
    <row r="23" spans="1:6" s="21" customFormat="1" ht="15.9" customHeight="1" x14ac:dyDescent="0.3">
      <c r="A23" s="287"/>
      <c r="B23" s="224" t="s">
        <v>950</v>
      </c>
      <c r="C23" s="221"/>
      <c r="D23" s="221"/>
      <c r="E23" s="221"/>
      <c r="F23" s="222"/>
    </row>
    <row r="24" spans="1:6" s="21" customFormat="1" ht="15.9" customHeight="1" x14ac:dyDescent="0.3">
      <c r="A24" s="287"/>
      <c r="B24" s="224" t="s">
        <v>951</v>
      </c>
      <c r="C24" s="221"/>
      <c r="D24" s="221"/>
      <c r="E24" s="221"/>
      <c r="F24" s="222"/>
    </row>
    <row r="25" spans="1:6" s="21" customFormat="1" ht="15.9" customHeight="1" x14ac:dyDescent="0.3">
      <c r="A25" s="287"/>
      <c r="B25" s="224" t="s">
        <v>952</v>
      </c>
      <c r="C25" s="221"/>
      <c r="D25" s="221"/>
      <c r="E25" s="221"/>
      <c r="F25" s="222"/>
    </row>
    <row r="26" spans="1:6" s="21" customFormat="1" ht="15.9" customHeight="1" x14ac:dyDescent="0.3">
      <c r="A26" s="287"/>
      <c r="B26" s="224" t="s">
        <v>953</v>
      </c>
      <c r="C26" s="221"/>
      <c r="D26" s="221"/>
      <c r="E26" s="221"/>
      <c r="F26" s="222"/>
    </row>
    <row r="27" spans="1:6" s="21" customFormat="1" ht="15.9" customHeight="1" x14ac:dyDescent="0.3">
      <c r="A27" s="286"/>
      <c r="B27" s="223"/>
      <c r="C27" s="221"/>
      <c r="D27" s="221"/>
      <c r="E27" s="221"/>
      <c r="F27" s="222"/>
    </row>
    <row r="28" spans="1:6" s="21" customFormat="1" ht="15.9" customHeight="1" x14ac:dyDescent="0.3">
      <c r="A28" s="287">
        <v>3</v>
      </c>
      <c r="B28" s="224" t="s">
        <v>954</v>
      </c>
      <c r="C28" s="221"/>
      <c r="D28" s="221"/>
      <c r="E28" s="221"/>
      <c r="F28" s="222"/>
    </row>
    <row r="29" spans="1:6" s="21" customFormat="1" ht="15.9" customHeight="1" x14ac:dyDescent="0.3">
      <c r="A29" s="287"/>
      <c r="B29" s="224" t="s">
        <v>955</v>
      </c>
      <c r="C29" s="221"/>
      <c r="D29" s="221"/>
      <c r="E29" s="221"/>
      <c r="F29" s="222"/>
    </row>
    <row r="30" spans="1:6" s="21" customFormat="1" ht="15.9" customHeight="1" x14ac:dyDescent="0.3">
      <c r="A30" s="286"/>
      <c r="B30" s="223"/>
      <c r="C30" s="221"/>
      <c r="D30" s="221"/>
      <c r="E30" s="221"/>
      <c r="F30" s="222"/>
    </row>
    <row r="31" spans="1:6" s="21" customFormat="1" ht="15.9" customHeight="1" x14ac:dyDescent="0.3">
      <c r="A31" s="287">
        <v>4</v>
      </c>
      <c r="B31" s="224" t="s">
        <v>956</v>
      </c>
      <c r="C31" s="221"/>
      <c r="D31" s="221"/>
      <c r="E31" s="221"/>
      <c r="F31" s="222"/>
    </row>
    <row r="32" spans="1:6" s="21" customFormat="1" ht="15.9" customHeight="1" x14ac:dyDescent="0.3">
      <c r="A32" s="287"/>
      <c r="B32" s="224" t="s">
        <v>957</v>
      </c>
      <c r="C32" s="221"/>
      <c r="D32" s="221"/>
      <c r="E32" s="221"/>
      <c r="F32" s="222"/>
    </row>
    <row r="33" spans="1:6" s="21" customFormat="1" ht="15.9" customHeight="1" x14ac:dyDescent="0.3">
      <c r="A33" s="286"/>
      <c r="B33" s="223"/>
      <c r="C33" s="221"/>
      <c r="D33" s="221"/>
      <c r="E33" s="221"/>
      <c r="F33" s="222"/>
    </row>
    <row r="34" spans="1:6" s="21" customFormat="1" ht="15.9" customHeight="1" x14ac:dyDescent="0.3">
      <c r="A34" s="287">
        <v>5</v>
      </c>
      <c r="B34" s="224" t="s">
        <v>958</v>
      </c>
      <c r="C34" s="221"/>
      <c r="D34" s="221"/>
      <c r="E34" s="221"/>
      <c r="F34" s="222"/>
    </row>
    <row r="35" spans="1:6" s="21" customFormat="1" ht="15.9" customHeight="1" x14ac:dyDescent="0.3">
      <c r="A35" s="287"/>
      <c r="B35" s="224" t="s">
        <v>959</v>
      </c>
      <c r="C35" s="221"/>
      <c r="D35" s="221"/>
      <c r="E35" s="221"/>
      <c r="F35" s="222"/>
    </row>
    <row r="36" spans="1:6" s="21" customFormat="1" ht="15.9" customHeight="1" x14ac:dyDescent="0.3">
      <c r="A36" s="286"/>
      <c r="B36" s="223"/>
      <c r="C36" s="221"/>
      <c r="D36" s="221"/>
      <c r="E36" s="221"/>
      <c r="F36" s="222"/>
    </row>
    <row r="37" spans="1:6" s="21" customFormat="1" ht="15.9" customHeight="1" x14ac:dyDescent="0.3">
      <c r="A37" s="287">
        <v>6</v>
      </c>
      <c r="B37" s="224" t="s">
        <v>960</v>
      </c>
      <c r="C37" s="221"/>
      <c r="D37" s="221"/>
      <c r="E37" s="221"/>
      <c r="F37" s="222"/>
    </row>
    <row r="38" spans="1:6" s="21" customFormat="1" ht="15.9" customHeight="1" x14ac:dyDescent="0.3">
      <c r="A38" s="287"/>
      <c r="B38" s="224" t="s">
        <v>961</v>
      </c>
      <c r="C38" s="221"/>
      <c r="D38" s="221"/>
      <c r="E38" s="221"/>
      <c r="F38" s="222"/>
    </row>
    <row r="39" spans="1:6" s="21" customFormat="1" ht="15.9" customHeight="1" x14ac:dyDescent="0.3">
      <c r="A39" s="286"/>
      <c r="B39" s="223"/>
      <c r="C39" s="221"/>
      <c r="D39" s="221"/>
      <c r="E39" s="221"/>
      <c r="F39" s="222"/>
    </row>
    <row r="40" spans="1:6" s="21" customFormat="1" ht="15.9" customHeight="1" x14ac:dyDescent="0.3">
      <c r="A40" s="287">
        <v>7</v>
      </c>
      <c r="B40" s="224" t="s">
        <v>962</v>
      </c>
      <c r="C40" s="221"/>
      <c r="D40" s="221"/>
      <c r="E40" s="221"/>
      <c r="F40" s="222"/>
    </row>
    <row r="41" spans="1:6" s="21" customFormat="1" ht="15.9" customHeight="1" x14ac:dyDescent="0.3">
      <c r="A41" s="287"/>
      <c r="B41" s="224" t="s">
        <v>963</v>
      </c>
      <c r="C41" s="221"/>
      <c r="D41" s="221"/>
      <c r="E41" s="221"/>
      <c r="F41" s="222"/>
    </row>
    <row r="42" spans="1:6" s="21" customFormat="1" ht="15.9" customHeight="1" x14ac:dyDescent="0.3">
      <c r="A42" s="286"/>
      <c r="B42" s="223"/>
      <c r="C42" s="221"/>
      <c r="D42" s="221"/>
      <c r="E42" s="221"/>
      <c r="F42" s="222"/>
    </row>
    <row r="43" spans="1:6" s="21" customFormat="1" ht="15.9" customHeight="1" x14ac:dyDescent="0.3">
      <c r="A43" s="287">
        <v>8</v>
      </c>
      <c r="B43" s="224" t="s">
        <v>964</v>
      </c>
      <c r="C43" s="221"/>
      <c r="D43" s="221"/>
      <c r="E43" s="221"/>
      <c r="F43" s="222"/>
    </row>
    <row r="44" spans="1:6" s="21" customFormat="1" ht="15.9" customHeight="1" x14ac:dyDescent="0.3">
      <c r="A44" s="287"/>
      <c r="B44" s="224" t="s">
        <v>965</v>
      </c>
      <c r="C44" s="221"/>
      <c r="D44" s="221"/>
      <c r="E44" s="221"/>
      <c r="F44" s="222"/>
    </row>
    <row r="45" spans="1:6" s="21" customFormat="1" ht="15.9" customHeight="1" x14ac:dyDescent="0.3">
      <c r="A45" s="287"/>
      <c r="B45" s="224" t="s">
        <v>966</v>
      </c>
      <c r="C45" s="221"/>
      <c r="D45" s="221"/>
      <c r="E45" s="221"/>
      <c r="F45" s="222"/>
    </row>
    <row r="46" spans="1:6" s="21" customFormat="1" ht="15.9" customHeight="1" x14ac:dyDescent="0.3">
      <c r="A46" s="286"/>
      <c r="B46" s="223"/>
      <c r="C46" s="221"/>
      <c r="D46" s="221"/>
      <c r="E46" s="221"/>
      <c r="F46" s="222"/>
    </row>
    <row r="47" spans="1:6" s="21" customFormat="1" ht="15.9" customHeight="1" x14ac:dyDescent="0.3">
      <c r="A47" s="287">
        <v>9</v>
      </c>
      <c r="B47" s="224" t="s">
        <v>967</v>
      </c>
      <c r="C47" s="221"/>
      <c r="D47" s="221"/>
      <c r="E47" s="221"/>
      <c r="F47" s="222"/>
    </row>
    <row r="48" spans="1:6" s="21" customFormat="1" ht="15.9" customHeight="1" x14ac:dyDescent="0.3">
      <c r="A48" s="287"/>
      <c r="B48" s="224" t="s">
        <v>968</v>
      </c>
      <c r="C48" s="221"/>
      <c r="D48" s="221"/>
      <c r="E48" s="221"/>
      <c r="F48" s="222"/>
    </row>
    <row r="49" spans="1:6" s="21" customFormat="1" ht="15.9" customHeight="1" x14ac:dyDescent="0.3">
      <c r="A49" s="286"/>
      <c r="B49" s="223"/>
      <c r="C49" s="221"/>
      <c r="D49" s="221"/>
      <c r="E49" s="221"/>
      <c r="F49" s="222"/>
    </row>
    <row r="50" spans="1:6" s="21" customFormat="1" ht="15.9" customHeight="1" x14ac:dyDescent="0.3">
      <c r="A50" s="287">
        <v>10</v>
      </c>
      <c r="B50" s="224" t="s">
        <v>969</v>
      </c>
      <c r="C50" s="221"/>
      <c r="D50" s="221"/>
      <c r="E50" s="221"/>
      <c r="F50" s="222"/>
    </row>
    <row r="51" spans="1:6" s="21" customFormat="1" ht="15.9" customHeight="1" x14ac:dyDescent="0.3">
      <c r="A51" s="287"/>
      <c r="B51" s="224" t="s">
        <v>970</v>
      </c>
      <c r="C51" s="221"/>
      <c r="D51" s="221"/>
      <c r="E51" s="221"/>
      <c r="F51" s="222"/>
    </row>
    <row r="52" spans="1:6" s="21" customFormat="1" ht="15.9" customHeight="1" x14ac:dyDescent="0.3">
      <c r="A52" s="287"/>
      <c r="B52" s="224" t="s">
        <v>971</v>
      </c>
      <c r="C52" s="221"/>
      <c r="D52" s="221"/>
      <c r="E52" s="221"/>
      <c r="F52" s="222"/>
    </row>
    <row r="53" spans="1:6" s="21" customFormat="1" ht="15.9" customHeight="1" x14ac:dyDescent="0.3">
      <c r="A53" s="286"/>
      <c r="B53" s="223"/>
      <c r="C53" s="221"/>
      <c r="D53" s="221"/>
      <c r="E53" s="221"/>
      <c r="F53" s="222"/>
    </row>
    <row r="54" spans="1:6" s="21" customFormat="1" ht="15.9" customHeight="1" x14ac:dyDescent="0.3">
      <c r="A54" s="287">
        <v>11</v>
      </c>
      <c r="B54" s="224" t="s">
        <v>972</v>
      </c>
      <c r="C54" s="221"/>
      <c r="D54" s="221"/>
      <c r="E54" s="221"/>
      <c r="F54" s="222"/>
    </row>
    <row r="55" spans="1:6" s="21" customFormat="1" ht="15.9" customHeight="1" x14ac:dyDescent="0.3">
      <c r="A55" s="287"/>
      <c r="B55" s="224" t="s">
        <v>973</v>
      </c>
      <c r="C55" s="221"/>
      <c r="D55" s="221"/>
      <c r="E55" s="221"/>
      <c r="F55" s="222"/>
    </row>
    <row r="56" spans="1:6" s="21" customFormat="1" ht="15.9" customHeight="1" x14ac:dyDescent="0.3">
      <c r="A56" s="286"/>
      <c r="B56" s="223"/>
      <c r="C56" s="221"/>
      <c r="D56" s="221"/>
      <c r="E56" s="221"/>
      <c r="F56" s="222"/>
    </row>
    <row r="57" spans="1:6" s="21" customFormat="1" ht="15.9" customHeight="1" x14ac:dyDescent="0.3">
      <c r="A57" s="287">
        <v>12</v>
      </c>
      <c r="B57" s="224" t="s">
        <v>974</v>
      </c>
      <c r="C57" s="221"/>
      <c r="D57" s="221"/>
      <c r="E57" s="221"/>
      <c r="F57" s="222"/>
    </row>
    <row r="58" spans="1:6" s="21" customFormat="1" ht="15.9" customHeight="1" x14ac:dyDescent="0.3">
      <c r="A58" s="286"/>
      <c r="B58" s="223"/>
      <c r="C58" s="221"/>
      <c r="D58" s="221"/>
      <c r="E58" s="221"/>
      <c r="F58" s="222"/>
    </row>
    <row r="59" spans="1:6" s="21" customFormat="1" ht="15.9" customHeight="1" x14ac:dyDescent="0.3">
      <c r="A59" s="287">
        <v>13</v>
      </c>
      <c r="B59" s="224" t="s">
        <v>975</v>
      </c>
      <c r="C59" s="221"/>
      <c r="D59" s="221"/>
      <c r="E59" s="221"/>
      <c r="F59" s="222"/>
    </row>
    <row r="60" spans="1:6" s="21" customFormat="1" ht="15.9" customHeight="1" x14ac:dyDescent="0.3">
      <c r="A60" s="287"/>
      <c r="B60" s="224" t="s">
        <v>976</v>
      </c>
      <c r="C60" s="221"/>
      <c r="D60" s="221"/>
      <c r="E60" s="221"/>
      <c r="F60" s="222"/>
    </row>
    <row r="61" spans="1:6" s="21" customFormat="1" ht="15.9" customHeight="1" x14ac:dyDescent="0.3">
      <c r="A61" s="287"/>
      <c r="B61" s="224" t="s">
        <v>977</v>
      </c>
      <c r="C61" s="221"/>
      <c r="D61" s="221"/>
      <c r="E61" s="221"/>
      <c r="F61" s="222"/>
    </row>
    <row r="62" spans="1:6" s="21" customFormat="1" ht="15.9" customHeight="1" x14ac:dyDescent="0.3">
      <c r="A62" s="286"/>
      <c r="B62" s="223"/>
      <c r="C62" s="221"/>
      <c r="D62" s="221"/>
      <c r="E62" s="221"/>
      <c r="F62" s="222"/>
    </row>
    <row r="63" spans="1:6" s="21" customFormat="1" ht="15.9" customHeight="1" x14ac:dyDescent="0.3">
      <c r="A63" s="288">
        <v>14</v>
      </c>
      <c r="B63" s="225" t="s">
        <v>978</v>
      </c>
      <c r="C63" s="221"/>
      <c r="D63" s="221"/>
      <c r="E63" s="221"/>
      <c r="F63" s="222"/>
    </row>
    <row r="64" spans="1:6" s="21" customFormat="1" ht="15.9" customHeight="1" x14ac:dyDescent="0.3">
      <c r="A64" s="287"/>
      <c r="B64" s="225" t="s">
        <v>979</v>
      </c>
      <c r="C64" s="221"/>
      <c r="D64" s="221"/>
      <c r="E64" s="221"/>
      <c r="F64" s="222"/>
    </row>
    <row r="65" spans="1:6" s="21" customFormat="1" ht="15.9" customHeight="1" x14ac:dyDescent="0.3">
      <c r="A65" s="67"/>
      <c r="B65" s="221"/>
      <c r="C65" s="221"/>
      <c r="D65" s="221"/>
      <c r="E65" s="221"/>
      <c r="F65" s="222"/>
    </row>
    <row r="66" spans="1:6" s="21" customFormat="1" ht="15.9" customHeight="1" x14ac:dyDescent="0.3">
      <c r="A66" s="67"/>
      <c r="B66" s="221"/>
      <c r="C66" s="221"/>
      <c r="D66" s="221"/>
      <c r="E66" s="221"/>
      <c r="F66" s="222"/>
    </row>
    <row r="67" spans="1:6" s="21" customFormat="1" ht="15.9" customHeight="1" x14ac:dyDescent="0.3">
      <c r="A67" s="67"/>
      <c r="B67" s="221"/>
      <c r="C67" s="221"/>
      <c r="D67" s="221"/>
      <c r="E67" s="221"/>
      <c r="F67" s="222"/>
    </row>
    <row r="68" spans="1:6" s="21" customFormat="1" ht="15.9" customHeight="1" x14ac:dyDescent="0.3">
      <c r="A68" s="67"/>
      <c r="B68" s="221"/>
      <c r="C68" s="221"/>
      <c r="D68" s="221"/>
      <c r="E68" s="221"/>
      <c r="F68" s="222"/>
    </row>
    <row r="69" spans="1:6" s="21" customFormat="1" ht="15.9" customHeight="1" x14ac:dyDescent="0.3">
      <c r="A69" s="227"/>
      <c r="B69" s="221"/>
      <c r="C69" s="221"/>
      <c r="D69" s="221"/>
      <c r="E69" s="221"/>
      <c r="F69" s="222"/>
    </row>
    <row r="70" spans="1:6" s="21" customFormat="1" ht="16.5" customHeight="1" thickBot="1" x14ac:dyDescent="0.35">
      <c r="A70" s="227"/>
      <c r="B70" s="221"/>
      <c r="C70" s="221"/>
      <c r="D70" s="221"/>
      <c r="E70" s="221"/>
      <c r="F70" s="222"/>
    </row>
    <row r="71" spans="1:6" s="21" customFormat="1" ht="24.9" customHeight="1" thickBot="1" x14ac:dyDescent="0.35">
      <c r="A71" s="228" t="s">
        <v>35</v>
      </c>
      <c r="B71" s="24" t="s">
        <v>980</v>
      </c>
      <c r="C71" s="23" t="s">
        <v>981</v>
      </c>
      <c r="D71" s="23" t="s">
        <v>982</v>
      </c>
      <c r="E71" s="317" t="s">
        <v>983</v>
      </c>
      <c r="F71" s="318" t="s">
        <v>984</v>
      </c>
    </row>
    <row r="72" spans="1:6" ht="9.9" customHeight="1" x14ac:dyDescent="0.3">
      <c r="A72" s="41"/>
      <c r="B72" s="44"/>
      <c r="C72" s="41"/>
      <c r="D72" s="42"/>
      <c r="E72" s="319"/>
      <c r="F72" s="319"/>
    </row>
    <row r="73" spans="1:6" ht="12" customHeight="1" x14ac:dyDescent="0.3">
      <c r="A73" s="229"/>
      <c r="B73" s="230" t="s">
        <v>985</v>
      </c>
      <c r="C73" s="41"/>
      <c r="D73" s="42"/>
      <c r="E73" s="319"/>
      <c r="F73" s="319"/>
    </row>
    <row r="74" spans="1:6" ht="6" customHeight="1" x14ac:dyDescent="0.3">
      <c r="A74" s="41"/>
      <c r="B74" s="44"/>
      <c r="C74" s="41"/>
      <c r="D74" s="42"/>
      <c r="E74" s="319"/>
      <c r="F74" s="319"/>
    </row>
    <row r="75" spans="1:6" ht="12.9" customHeight="1" x14ac:dyDescent="0.3">
      <c r="A75" s="229"/>
      <c r="B75" s="231" t="s">
        <v>986</v>
      </c>
      <c r="C75" s="41"/>
      <c r="D75" s="42"/>
      <c r="E75" s="319"/>
      <c r="F75" s="319"/>
    </row>
    <row r="76" spans="1:6" ht="60" customHeight="1" x14ac:dyDescent="0.3">
      <c r="A76" s="41"/>
      <c r="B76" s="44" t="s">
        <v>987</v>
      </c>
      <c r="C76" s="41"/>
      <c r="D76" s="42"/>
      <c r="E76" s="319"/>
      <c r="F76" s="319"/>
    </row>
    <row r="77" spans="1:6" ht="35.1" customHeight="1" x14ac:dyDescent="0.3">
      <c r="A77" s="41"/>
      <c r="B77" s="232" t="s">
        <v>988</v>
      </c>
      <c r="C77" s="41"/>
      <c r="D77" s="42"/>
      <c r="E77" s="319"/>
      <c r="F77" s="319"/>
    </row>
    <row r="78" spans="1:6" ht="15.9" customHeight="1" x14ac:dyDescent="0.3">
      <c r="A78" s="41"/>
      <c r="B78" s="44" t="s">
        <v>989</v>
      </c>
      <c r="C78" s="41"/>
      <c r="D78" s="233"/>
      <c r="E78" s="319"/>
      <c r="F78" s="319"/>
    </row>
    <row r="79" spans="1:6" ht="15.9" customHeight="1" x14ac:dyDescent="0.3">
      <c r="A79" s="41"/>
      <c r="B79" s="47" t="s">
        <v>990</v>
      </c>
      <c r="C79" s="41" t="s">
        <v>991</v>
      </c>
      <c r="D79" s="41">
        <v>1</v>
      </c>
      <c r="E79" s="319"/>
      <c r="F79" s="319"/>
    </row>
    <row r="80" spans="1:6" ht="15.9" customHeight="1" x14ac:dyDescent="0.3">
      <c r="A80" s="41"/>
      <c r="B80" s="47" t="s">
        <v>992</v>
      </c>
      <c r="C80" s="41" t="s">
        <v>991</v>
      </c>
      <c r="D80" s="41">
        <v>1</v>
      </c>
      <c r="E80" s="319"/>
      <c r="F80" s="319"/>
    </row>
    <row r="81" spans="1:6" ht="6" customHeight="1" x14ac:dyDescent="0.3">
      <c r="A81" s="41"/>
      <c r="B81" s="44"/>
      <c r="C81" s="41"/>
      <c r="D81" s="42"/>
      <c r="E81" s="319"/>
      <c r="F81" s="319"/>
    </row>
    <row r="82" spans="1:6" ht="15.9" customHeight="1" x14ac:dyDescent="0.3">
      <c r="A82" s="41"/>
      <c r="B82" s="44" t="s">
        <v>993</v>
      </c>
      <c r="C82" s="41"/>
      <c r="D82" s="233"/>
      <c r="E82" s="319"/>
      <c r="F82" s="319"/>
    </row>
    <row r="83" spans="1:6" ht="15.9" customHeight="1" x14ac:dyDescent="0.3">
      <c r="A83" s="41"/>
      <c r="B83" s="47" t="s">
        <v>990</v>
      </c>
      <c r="C83" s="41" t="s">
        <v>991</v>
      </c>
      <c r="D83" s="41">
        <v>1</v>
      </c>
      <c r="E83" s="319"/>
      <c r="F83" s="319"/>
    </row>
    <row r="84" spans="1:6" ht="15.9" customHeight="1" x14ac:dyDescent="0.3">
      <c r="A84" s="41"/>
      <c r="B84" s="47" t="s">
        <v>992</v>
      </c>
      <c r="C84" s="41" t="s">
        <v>991</v>
      </c>
      <c r="D84" s="41">
        <v>1</v>
      </c>
      <c r="E84" s="319"/>
      <c r="F84" s="319"/>
    </row>
    <row r="85" spans="1:6" ht="6" customHeight="1" x14ac:dyDescent="0.3">
      <c r="A85" s="41"/>
      <c r="B85" s="44"/>
      <c r="C85" s="41"/>
      <c r="D85" s="42"/>
      <c r="E85" s="319"/>
      <c r="F85" s="319"/>
    </row>
    <row r="86" spans="1:6" ht="15.9" customHeight="1" x14ac:dyDescent="0.3">
      <c r="A86" s="229"/>
      <c r="B86" s="231" t="s">
        <v>994</v>
      </c>
      <c r="C86" s="41"/>
      <c r="D86" s="42"/>
      <c r="E86" s="319"/>
      <c r="F86" s="319"/>
    </row>
    <row r="87" spans="1:6" ht="30" customHeight="1" x14ac:dyDescent="0.3">
      <c r="A87" s="47"/>
      <c r="B87" s="234" t="s">
        <v>995</v>
      </c>
      <c r="C87" s="41"/>
      <c r="D87" s="41"/>
      <c r="E87" s="319"/>
      <c r="F87" s="319"/>
    </row>
    <row r="88" spans="1:6" ht="6" customHeight="1" x14ac:dyDescent="0.3">
      <c r="A88" s="41"/>
      <c r="B88" s="44"/>
      <c r="C88" s="41"/>
      <c r="D88" s="42"/>
      <c r="E88" s="319"/>
      <c r="F88" s="319"/>
    </row>
    <row r="89" spans="1:6" ht="15.9" customHeight="1" x14ac:dyDescent="0.3">
      <c r="A89" s="41"/>
      <c r="B89" s="234" t="s">
        <v>996</v>
      </c>
      <c r="C89" s="41"/>
      <c r="D89" s="235"/>
      <c r="E89" s="319"/>
      <c r="F89" s="319"/>
    </row>
    <row r="90" spans="1:6" ht="15.9" customHeight="1" x14ac:dyDescent="0.3">
      <c r="A90" s="41"/>
      <c r="B90" s="47" t="s">
        <v>990</v>
      </c>
      <c r="C90" s="41" t="s">
        <v>310</v>
      </c>
      <c r="D90" s="41">
        <v>60</v>
      </c>
      <c r="E90" s="319"/>
      <c r="F90" s="319"/>
    </row>
    <row r="91" spans="1:6" ht="15.9" customHeight="1" x14ac:dyDescent="0.3">
      <c r="A91" s="236"/>
      <c r="B91" s="47" t="s">
        <v>992</v>
      </c>
      <c r="C91" s="41" t="s">
        <v>310</v>
      </c>
      <c r="D91" s="41">
        <v>60</v>
      </c>
      <c r="E91" s="319"/>
      <c r="F91" s="319"/>
    </row>
    <row r="92" spans="1:6" ht="6" customHeight="1" x14ac:dyDescent="0.3">
      <c r="A92" s="41"/>
      <c r="B92" s="44"/>
      <c r="C92" s="41"/>
      <c r="D92" s="42"/>
      <c r="E92" s="319"/>
      <c r="F92" s="319"/>
    </row>
    <row r="93" spans="1:6" ht="15.9" customHeight="1" x14ac:dyDescent="0.3">
      <c r="A93" s="41"/>
      <c r="B93" s="234" t="s">
        <v>997</v>
      </c>
      <c r="C93" s="41"/>
      <c r="D93" s="235"/>
      <c r="E93" s="319"/>
      <c r="F93" s="319"/>
    </row>
    <row r="94" spans="1:6" ht="15.9" customHeight="1" x14ac:dyDescent="0.3">
      <c r="A94" s="41"/>
      <c r="B94" s="47" t="s">
        <v>990</v>
      </c>
      <c r="C94" s="41" t="s">
        <v>310</v>
      </c>
      <c r="D94" s="41">
        <v>60</v>
      </c>
      <c r="E94" s="319"/>
      <c r="F94" s="319"/>
    </row>
    <row r="95" spans="1:6" ht="15.9" customHeight="1" x14ac:dyDescent="0.3">
      <c r="A95" s="236"/>
      <c r="B95" s="47" t="s">
        <v>992</v>
      </c>
      <c r="C95" s="41" t="s">
        <v>310</v>
      </c>
      <c r="D95" s="41">
        <v>60</v>
      </c>
      <c r="E95" s="319"/>
      <c r="F95" s="319"/>
    </row>
    <row r="96" spans="1:6" ht="6" customHeight="1" x14ac:dyDescent="0.3">
      <c r="A96" s="41"/>
      <c r="B96" s="44"/>
      <c r="C96" s="41"/>
      <c r="D96" s="42"/>
      <c r="E96" s="319"/>
      <c r="F96" s="319"/>
    </row>
    <row r="97" spans="1:6" ht="15.9" customHeight="1" x14ac:dyDescent="0.3">
      <c r="A97" s="229"/>
      <c r="B97" s="237" t="s">
        <v>998</v>
      </c>
      <c r="C97" s="41"/>
      <c r="D97" s="41"/>
      <c r="E97" s="319"/>
      <c r="F97" s="319"/>
    </row>
    <row r="98" spans="1:6" ht="35.1" customHeight="1" x14ac:dyDescent="0.3">
      <c r="A98" s="236"/>
      <c r="B98" s="234" t="s">
        <v>999</v>
      </c>
      <c r="C98" s="41"/>
      <c r="D98" s="41"/>
      <c r="E98" s="319"/>
      <c r="F98" s="319"/>
    </row>
    <row r="99" spans="1:6" ht="6" customHeight="1" x14ac:dyDescent="0.3">
      <c r="A99" s="41"/>
      <c r="B99" s="44"/>
      <c r="C99" s="41"/>
      <c r="D99" s="42"/>
      <c r="E99" s="319"/>
      <c r="F99" s="319"/>
    </row>
    <row r="100" spans="1:6" ht="15.9" customHeight="1" x14ac:dyDescent="0.3">
      <c r="A100" s="41"/>
      <c r="B100" s="44" t="s">
        <v>1000</v>
      </c>
      <c r="C100" s="41"/>
      <c r="D100" s="41"/>
      <c r="E100" s="319"/>
      <c r="F100" s="319"/>
    </row>
    <row r="101" spans="1:6" ht="15.9" customHeight="1" x14ac:dyDescent="0.3">
      <c r="A101" s="41"/>
      <c r="B101" s="47" t="s">
        <v>990</v>
      </c>
      <c r="C101" s="41" t="s">
        <v>991</v>
      </c>
      <c r="D101" s="41">
        <v>8</v>
      </c>
      <c r="E101" s="319"/>
      <c r="F101" s="319"/>
    </row>
    <row r="102" spans="1:6" ht="15.9" customHeight="1" x14ac:dyDescent="0.3">
      <c r="A102" s="41"/>
      <c r="B102" s="47" t="s">
        <v>992</v>
      </c>
      <c r="C102" s="41" t="s">
        <v>991</v>
      </c>
      <c r="D102" s="41">
        <v>8</v>
      </c>
      <c r="E102" s="319"/>
      <c r="F102" s="319"/>
    </row>
    <row r="103" spans="1:6" ht="6" customHeight="1" x14ac:dyDescent="0.3">
      <c r="A103" s="41"/>
      <c r="B103" s="44"/>
      <c r="C103" s="41"/>
      <c r="D103" s="42"/>
      <c r="E103" s="319"/>
      <c r="F103" s="319"/>
    </row>
    <row r="104" spans="1:6" ht="15.9" customHeight="1" x14ac:dyDescent="0.3">
      <c r="A104" s="41"/>
      <c r="B104" s="44" t="s">
        <v>1001</v>
      </c>
      <c r="C104" s="41"/>
      <c r="D104" s="41"/>
      <c r="E104" s="319"/>
      <c r="F104" s="319"/>
    </row>
    <row r="105" spans="1:6" ht="15.9" customHeight="1" x14ac:dyDescent="0.3">
      <c r="A105" s="41"/>
      <c r="B105" s="47" t="s">
        <v>990</v>
      </c>
      <c r="C105" s="41" t="s">
        <v>991</v>
      </c>
      <c r="D105" s="41">
        <v>8</v>
      </c>
      <c r="E105" s="319"/>
      <c r="F105" s="319"/>
    </row>
    <row r="106" spans="1:6" ht="15.9" customHeight="1" x14ac:dyDescent="0.3">
      <c r="A106" s="41"/>
      <c r="B106" s="47" t="s">
        <v>992</v>
      </c>
      <c r="C106" s="41" t="s">
        <v>991</v>
      </c>
      <c r="D106" s="41">
        <v>8</v>
      </c>
      <c r="E106" s="319"/>
      <c r="F106" s="319"/>
    </row>
    <row r="107" spans="1:6" ht="6" customHeight="1" x14ac:dyDescent="0.3">
      <c r="A107" s="41"/>
      <c r="B107" s="44"/>
      <c r="C107" s="41"/>
      <c r="D107" s="42"/>
      <c r="E107" s="319"/>
      <c r="F107" s="319"/>
    </row>
    <row r="108" spans="1:6" ht="15.9" customHeight="1" x14ac:dyDescent="0.3">
      <c r="A108" s="229"/>
      <c r="B108" s="237" t="s">
        <v>1002</v>
      </c>
      <c r="C108" s="41"/>
      <c r="D108" s="41"/>
      <c r="E108" s="319"/>
      <c r="F108" s="319"/>
    </row>
    <row r="109" spans="1:6" ht="35.1" customHeight="1" x14ac:dyDescent="0.3">
      <c r="A109" s="236"/>
      <c r="B109" s="234" t="s">
        <v>999</v>
      </c>
      <c r="C109" s="41"/>
      <c r="D109" s="41"/>
      <c r="E109" s="319"/>
      <c r="F109" s="319"/>
    </row>
    <row r="110" spans="1:6" ht="6" customHeight="1" x14ac:dyDescent="0.3">
      <c r="A110" s="41"/>
      <c r="B110" s="44"/>
      <c r="C110" s="41"/>
      <c r="D110" s="42"/>
      <c r="E110" s="319"/>
      <c r="F110" s="319"/>
    </row>
    <row r="111" spans="1:6" ht="15.9" customHeight="1" x14ac:dyDescent="0.3">
      <c r="A111" s="41"/>
      <c r="B111" s="44" t="s">
        <v>1003</v>
      </c>
      <c r="C111" s="41"/>
      <c r="D111" s="41"/>
      <c r="E111" s="319"/>
      <c r="F111" s="319"/>
    </row>
    <row r="112" spans="1:6" ht="15.9" customHeight="1" x14ac:dyDescent="0.3">
      <c r="A112" s="41"/>
      <c r="B112" s="47" t="s">
        <v>990</v>
      </c>
      <c r="C112" s="41" t="s">
        <v>991</v>
      </c>
      <c r="D112" s="41">
        <v>8</v>
      </c>
      <c r="E112" s="319"/>
      <c r="F112" s="319"/>
    </row>
    <row r="113" spans="1:6" ht="15.9" customHeight="1" x14ac:dyDescent="0.3">
      <c r="A113" s="41"/>
      <c r="B113" s="47" t="s">
        <v>992</v>
      </c>
      <c r="C113" s="41" t="s">
        <v>991</v>
      </c>
      <c r="D113" s="41">
        <v>8</v>
      </c>
      <c r="E113" s="319"/>
      <c r="F113" s="319"/>
    </row>
    <row r="114" spans="1:6" ht="6" customHeight="1" x14ac:dyDescent="0.3">
      <c r="A114" s="41"/>
      <c r="B114" s="44"/>
      <c r="C114" s="41"/>
      <c r="D114" s="42"/>
      <c r="E114" s="319"/>
      <c r="F114" s="319"/>
    </row>
    <row r="115" spans="1:6" ht="15.9" customHeight="1" x14ac:dyDescent="0.3">
      <c r="A115" s="41"/>
      <c r="B115" s="44" t="s">
        <v>1004</v>
      </c>
      <c r="C115" s="41"/>
      <c r="D115" s="41"/>
      <c r="E115" s="319"/>
      <c r="F115" s="319"/>
    </row>
    <row r="116" spans="1:6" ht="15.9" customHeight="1" x14ac:dyDescent="0.3">
      <c r="A116" s="41"/>
      <c r="B116" s="47" t="s">
        <v>990</v>
      </c>
      <c r="C116" s="41" t="s">
        <v>991</v>
      </c>
      <c r="D116" s="41">
        <v>32</v>
      </c>
      <c r="E116" s="319"/>
      <c r="F116" s="319"/>
    </row>
    <row r="117" spans="1:6" ht="15.9" customHeight="1" x14ac:dyDescent="0.3">
      <c r="A117" s="41"/>
      <c r="B117" s="47" t="s">
        <v>992</v>
      </c>
      <c r="C117" s="41" t="s">
        <v>991</v>
      </c>
      <c r="D117" s="41">
        <v>32</v>
      </c>
      <c r="E117" s="319"/>
      <c r="F117" s="319"/>
    </row>
    <row r="118" spans="1:6" ht="6" customHeight="1" x14ac:dyDescent="0.3">
      <c r="A118" s="41"/>
      <c r="B118" s="44"/>
      <c r="C118" s="41"/>
      <c r="D118" s="42"/>
      <c r="E118" s="319"/>
      <c r="F118" s="319"/>
    </row>
    <row r="119" spans="1:6" ht="15.9" customHeight="1" x14ac:dyDescent="0.3">
      <c r="A119" s="229"/>
      <c r="B119" s="231" t="s">
        <v>1005</v>
      </c>
      <c r="C119" s="41"/>
      <c r="D119" s="42"/>
      <c r="E119" s="319"/>
      <c r="F119" s="319"/>
    </row>
    <row r="120" spans="1:6" ht="30" customHeight="1" x14ac:dyDescent="0.3">
      <c r="A120" s="236"/>
      <c r="B120" s="44" t="s">
        <v>1006</v>
      </c>
      <c r="C120" s="41"/>
      <c r="D120" s="42"/>
      <c r="E120" s="319"/>
      <c r="F120" s="319"/>
    </row>
    <row r="121" spans="1:6" ht="6" customHeight="1" x14ac:dyDescent="0.3">
      <c r="A121" s="41"/>
      <c r="B121" s="44"/>
      <c r="C121" s="41"/>
      <c r="D121" s="42"/>
      <c r="E121" s="319"/>
      <c r="F121" s="319"/>
    </row>
    <row r="122" spans="1:6" ht="15.9" customHeight="1" x14ac:dyDescent="0.3">
      <c r="A122" s="41"/>
      <c r="B122" s="238" t="s">
        <v>1007</v>
      </c>
      <c r="C122" s="41"/>
      <c r="D122" s="42"/>
      <c r="E122" s="319"/>
      <c r="F122" s="319"/>
    </row>
    <row r="123" spans="1:6" ht="15.9" customHeight="1" x14ac:dyDescent="0.3">
      <c r="A123" s="41"/>
      <c r="B123" s="47" t="s">
        <v>990</v>
      </c>
      <c r="C123" s="41" t="s">
        <v>310</v>
      </c>
      <c r="D123" s="41">
        <v>150</v>
      </c>
      <c r="E123" s="319"/>
      <c r="F123" s="319"/>
    </row>
    <row r="124" spans="1:6" ht="15.9" customHeight="1" x14ac:dyDescent="0.3">
      <c r="A124" s="41"/>
      <c r="B124" s="47" t="s">
        <v>992</v>
      </c>
      <c r="C124" s="41" t="s">
        <v>310</v>
      </c>
      <c r="D124" s="41">
        <v>150</v>
      </c>
      <c r="E124" s="319"/>
      <c r="F124" s="319"/>
    </row>
    <row r="125" spans="1:6" ht="6" customHeight="1" x14ac:dyDescent="0.3">
      <c r="A125" s="41"/>
      <c r="B125" s="44"/>
      <c r="C125" s="41"/>
      <c r="D125" s="42"/>
      <c r="E125" s="319"/>
      <c r="F125" s="319"/>
    </row>
    <row r="126" spans="1:6" ht="15.9" customHeight="1" x14ac:dyDescent="0.3">
      <c r="A126" s="41"/>
      <c r="B126" s="238" t="s">
        <v>1008</v>
      </c>
      <c r="C126" s="41"/>
      <c r="D126" s="42"/>
      <c r="E126" s="319"/>
      <c r="F126" s="319"/>
    </row>
    <row r="127" spans="1:6" ht="15.9" customHeight="1" x14ac:dyDescent="0.3">
      <c r="A127" s="41"/>
      <c r="B127" s="47" t="s">
        <v>990</v>
      </c>
      <c r="C127" s="41" t="s">
        <v>310</v>
      </c>
      <c r="D127" s="41">
        <v>60</v>
      </c>
      <c r="E127" s="319"/>
      <c r="F127" s="319"/>
    </row>
    <row r="128" spans="1:6" ht="15.9" customHeight="1" x14ac:dyDescent="0.3">
      <c r="A128" s="41"/>
      <c r="B128" s="47" t="s">
        <v>992</v>
      </c>
      <c r="C128" s="41" t="s">
        <v>310</v>
      </c>
      <c r="D128" s="41">
        <v>60</v>
      </c>
      <c r="E128" s="319"/>
      <c r="F128" s="319"/>
    </row>
    <row r="129" spans="1:6" ht="6" customHeight="1" x14ac:dyDescent="0.3">
      <c r="A129" s="41"/>
      <c r="B129" s="44"/>
      <c r="C129" s="41"/>
      <c r="D129" s="42"/>
      <c r="E129" s="319"/>
      <c r="F129" s="319"/>
    </row>
    <row r="130" spans="1:6" ht="15.9" customHeight="1" x14ac:dyDescent="0.3">
      <c r="A130" s="239"/>
      <c r="B130" s="231" t="s">
        <v>1009</v>
      </c>
      <c r="C130" s="41"/>
      <c r="D130" s="42"/>
      <c r="E130" s="319"/>
      <c r="F130" s="319"/>
    </row>
    <row r="131" spans="1:6" ht="15.9" customHeight="1" x14ac:dyDescent="0.3">
      <c r="A131" s="236"/>
      <c r="B131" s="44" t="s">
        <v>1010</v>
      </c>
      <c r="C131" s="41"/>
      <c r="D131" s="42"/>
      <c r="E131" s="319"/>
      <c r="F131" s="319"/>
    </row>
    <row r="132" spans="1:6" ht="6" customHeight="1" x14ac:dyDescent="0.3">
      <c r="A132" s="41"/>
      <c r="B132" s="44"/>
      <c r="C132" s="41"/>
      <c r="D132" s="42"/>
      <c r="E132" s="319"/>
      <c r="F132" s="319"/>
    </row>
    <row r="133" spans="1:6" ht="15.9" customHeight="1" x14ac:dyDescent="0.3">
      <c r="A133" s="41"/>
      <c r="B133" s="44" t="s">
        <v>1011</v>
      </c>
      <c r="C133" s="41"/>
      <c r="D133" s="41"/>
      <c r="E133" s="319"/>
      <c r="F133" s="319"/>
    </row>
    <row r="134" spans="1:6" ht="15.9" customHeight="1" x14ac:dyDescent="0.3">
      <c r="A134" s="41"/>
      <c r="B134" s="47" t="s">
        <v>990</v>
      </c>
      <c r="C134" s="41" t="s">
        <v>991</v>
      </c>
      <c r="D134" s="41">
        <v>12</v>
      </c>
      <c r="E134" s="319"/>
      <c r="F134" s="319"/>
    </row>
    <row r="135" spans="1:6" ht="15.9" customHeight="1" x14ac:dyDescent="0.3">
      <c r="A135" s="41"/>
      <c r="B135" s="47" t="s">
        <v>992</v>
      </c>
      <c r="C135" s="41" t="s">
        <v>991</v>
      </c>
      <c r="D135" s="41">
        <v>12</v>
      </c>
      <c r="E135" s="319"/>
      <c r="F135" s="319"/>
    </row>
    <row r="136" spans="1:6" ht="6" customHeight="1" x14ac:dyDescent="0.3">
      <c r="A136" s="41"/>
      <c r="B136" s="44"/>
      <c r="C136" s="41"/>
      <c r="D136" s="42"/>
      <c r="E136" s="319"/>
      <c r="F136" s="319"/>
    </row>
    <row r="137" spans="1:6" ht="15.9" customHeight="1" x14ac:dyDescent="0.3">
      <c r="A137" s="41"/>
      <c r="B137" s="44" t="s">
        <v>1012</v>
      </c>
      <c r="C137" s="41"/>
      <c r="D137" s="41"/>
      <c r="E137" s="319"/>
      <c r="F137" s="319"/>
    </row>
    <row r="138" spans="1:6" ht="15.9" customHeight="1" x14ac:dyDescent="0.3">
      <c r="A138" s="41"/>
      <c r="B138" s="47" t="s">
        <v>990</v>
      </c>
      <c r="C138" s="41" t="s">
        <v>991</v>
      </c>
      <c r="D138" s="41">
        <v>16</v>
      </c>
      <c r="E138" s="319"/>
      <c r="F138" s="319"/>
    </row>
    <row r="139" spans="1:6" ht="15.9" customHeight="1" x14ac:dyDescent="0.3">
      <c r="A139" s="41"/>
      <c r="B139" s="47" t="s">
        <v>992</v>
      </c>
      <c r="C139" s="41" t="s">
        <v>991</v>
      </c>
      <c r="D139" s="41">
        <v>16</v>
      </c>
      <c r="E139" s="319"/>
      <c r="F139" s="319"/>
    </row>
    <row r="140" spans="1:6" ht="15.9" customHeight="1" x14ac:dyDescent="0.3">
      <c r="A140" s="41"/>
      <c r="B140" s="47"/>
      <c r="C140" s="41"/>
      <c r="D140" s="41"/>
      <c r="E140" s="319"/>
      <c r="F140" s="319"/>
    </row>
    <row r="141" spans="1:6" ht="15.9" customHeight="1" x14ac:dyDescent="0.3">
      <c r="A141" s="41"/>
      <c r="B141" s="47"/>
      <c r="C141" s="41"/>
      <c r="D141" s="41"/>
      <c r="E141" s="319"/>
      <c r="F141" s="319"/>
    </row>
    <row r="142" spans="1:6" ht="15.9" customHeight="1" x14ac:dyDescent="0.3">
      <c r="A142" s="41"/>
      <c r="B142" s="47"/>
      <c r="C142" s="41"/>
      <c r="D142" s="41"/>
      <c r="E142" s="319"/>
      <c r="F142" s="319"/>
    </row>
    <row r="143" spans="1:6" ht="15.9" customHeight="1" x14ac:dyDescent="0.3">
      <c r="A143" s="41"/>
      <c r="B143" s="47"/>
      <c r="C143" s="41"/>
      <c r="D143" s="41"/>
      <c r="E143" s="319"/>
      <c r="F143" s="319"/>
    </row>
    <row r="144" spans="1:6" ht="15.9" customHeight="1" x14ac:dyDescent="0.3">
      <c r="A144" s="41"/>
      <c r="B144" s="47"/>
      <c r="C144" s="41"/>
      <c r="D144" s="41"/>
      <c r="E144" s="319"/>
      <c r="F144" s="319"/>
    </row>
    <row r="145" spans="1:6" ht="15.9" customHeight="1" x14ac:dyDescent="0.3">
      <c r="A145" s="41"/>
      <c r="B145" s="47"/>
      <c r="C145" s="41"/>
      <c r="D145" s="41"/>
      <c r="E145" s="319"/>
      <c r="F145" s="319"/>
    </row>
    <row r="146" spans="1:6" ht="15.9" customHeight="1" thickBot="1" x14ac:dyDescent="0.35">
      <c r="A146" s="41"/>
      <c r="B146" s="47"/>
      <c r="C146" s="41"/>
      <c r="D146" s="41"/>
      <c r="E146" s="319"/>
      <c r="F146" s="319"/>
    </row>
    <row r="147" spans="1:6" s="38" customFormat="1" ht="24.9" customHeight="1" thickBot="1" x14ac:dyDescent="0.35">
      <c r="A147" s="240"/>
      <c r="B147" s="35" t="s">
        <v>1013</v>
      </c>
      <c r="C147" s="36"/>
      <c r="D147" s="37"/>
      <c r="E147" s="320"/>
      <c r="F147" s="321"/>
    </row>
    <row r="148" spans="1:6" s="38" customFormat="1" ht="15.9" customHeight="1" thickBot="1" x14ac:dyDescent="0.35">
      <c r="A148" s="241"/>
      <c r="B148" s="242"/>
      <c r="C148" s="243"/>
      <c r="D148" s="244"/>
      <c r="E148" s="322"/>
      <c r="F148" s="323"/>
    </row>
    <row r="149" spans="1:6" s="21" customFormat="1" ht="24.9" customHeight="1" thickBot="1" x14ac:dyDescent="0.35">
      <c r="A149" s="228" t="s">
        <v>35</v>
      </c>
      <c r="B149" s="24" t="s">
        <v>980</v>
      </c>
      <c r="C149" s="23" t="s">
        <v>981</v>
      </c>
      <c r="D149" s="23" t="s">
        <v>982</v>
      </c>
      <c r="E149" s="317" t="s">
        <v>983</v>
      </c>
      <c r="F149" s="318" t="s">
        <v>984</v>
      </c>
    </row>
    <row r="150" spans="1:6" s="38" customFormat="1" ht="24.9" customHeight="1" thickBot="1" x14ac:dyDescent="0.35">
      <c r="A150" s="245"/>
      <c r="B150" s="35" t="s">
        <v>1014</v>
      </c>
      <c r="C150" s="36"/>
      <c r="D150" s="37"/>
      <c r="E150" s="324"/>
      <c r="F150" s="325"/>
    </row>
    <row r="151" spans="1:6" ht="6" customHeight="1" x14ac:dyDescent="0.3">
      <c r="A151" s="236"/>
      <c r="B151" s="47"/>
      <c r="C151" s="41"/>
      <c r="D151" s="41"/>
      <c r="E151" s="319"/>
      <c r="F151" s="319"/>
    </row>
    <row r="152" spans="1:6" ht="15.9" customHeight="1" x14ac:dyDescent="0.3">
      <c r="A152" s="229"/>
      <c r="B152" s="231" t="s">
        <v>1015</v>
      </c>
      <c r="C152" s="41"/>
      <c r="D152" s="42"/>
      <c r="E152" s="319"/>
      <c r="F152" s="319"/>
    </row>
    <row r="153" spans="1:6" ht="50.1" customHeight="1" x14ac:dyDescent="0.3">
      <c r="A153" s="41"/>
      <c r="B153" s="44" t="s">
        <v>1016</v>
      </c>
      <c r="C153" s="41"/>
      <c r="D153" s="42"/>
      <c r="E153" s="319"/>
      <c r="F153" s="319"/>
    </row>
    <row r="154" spans="1:6" ht="6" customHeight="1" x14ac:dyDescent="0.3">
      <c r="A154" s="41"/>
      <c r="B154" s="44"/>
      <c r="C154" s="41"/>
      <c r="D154" s="42"/>
      <c r="E154" s="319"/>
      <c r="F154" s="319"/>
    </row>
    <row r="155" spans="1:6" ht="15.9" customHeight="1" x14ac:dyDescent="0.3">
      <c r="A155" s="41"/>
      <c r="B155" s="44" t="s">
        <v>1017</v>
      </c>
      <c r="C155" s="41"/>
      <c r="D155" s="42"/>
      <c r="E155" s="319"/>
      <c r="F155" s="319"/>
    </row>
    <row r="156" spans="1:6" ht="15.9" customHeight="1" x14ac:dyDescent="0.3">
      <c r="A156" s="41"/>
      <c r="B156" s="47" t="s">
        <v>990</v>
      </c>
      <c r="C156" s="41" t="s">
        <v>310</v>
      </c>
      <c r="D156" s="41">
        <v>12</v>
      </c>
      <c r="E156" s="319"/>
      <c r="F156" s="319"/>
    </row>
    <row r="157" spans="1:6" ht="15.9" customHeight="1" x14ac:dyDescent="0.3">
      <c r="A157" s="236"/>
      <c r="B157" s="47" t="s">
        <v>992</v>
      </c>
      <c r="C157" s="41" t="s">
        <v>310</v>
      </c>
      <c r="D157" s="41">
        <v>12</v>
      </c>
      <c r="E157" s="319"/>
      <c r="F157" s="319"/>
    </row>
    <row r="158" spans="1:6" ht="6" customHeight="1" x14ac:dyDescent="0.3">
      <c r="A158" s="41"/>
      <c r="B158" s="44"/>
      <c r="C158" s="41"/>
      <c r="D158" s="42"/>
      <c r="E158" s="319"/>
      <c r="F158" s="319"/>
    </row>
    <row r="159" spans="1:6" ht="15.9" customHeight="1" x14ac:dyDescent="0.3">
      <c r="A159" s="41"/>
      <c r="B159" s="44" t="s">
        <v>1018</v>
      </c>
      <c r="C159" s="41"/>
      <c r="D159" s="42"/>
      <c r="E159" s="319"/>
      <c r="F159" s="319"/>
    </row>
    <row r="160" spans="1:6" ht="15.9" customHeight="1" x14ac:dyDescent="0.3">
      <c r="A160" s="41"/>
      <c r="B160" s="47" t="s">
        <v>990</v>
      </c>
      <c r="C160" s="41" t="s">
        <v>310</v>
      </c>
      <c r="D160" s="41">
        <v>100</v>
      </c>
      <c r="E160" s="319"/>
      <c r="F160" s="319"/>
    </row>
    <row r="161" spans="1:6" ht="15.9" customHeight="1" x14ac:dyDescent="0.3">
      <c r="A161" s="236"/>
      <c r="B161" s="47" t="s">
        <v>992</v>
      </c>
      <c r="C161" s="41" t="s">
        <v>310</v>
      </c>
      <c r="D161" s="41">
        <v>100</v>
      </c>
      <c r="E161" s="319"/>
      <c r="F161" s="319"/>
    </row>
    <row r="162" spans="1:6" ht="6" customHeight="1" x14ac:dyDescent="0.3">
      <c r="A162" s="236"/>
      <c r="B162" s="47"/>
      <c r="C162" s="41"/>
      <c r="D162" s="41"/>
      <c r="E162" s="319"/>
      <c r="F162" s="319"/>
    </row>
    <row r="163" spans="1:6" ht="15.9" customHeight="1" x14ac:dyDescent="0.3">
      <c r="A163" s="229"/>
      <c r="B163" s="231" t="s">
        <v>1019</v>
      </c>
      <c r="C163" s="41"/>
      <c r="D163" s="42"/>
      <c r="E163" s="319"/>
      <c r="F163" s="319"/>
    </row>
    <row r="164" spans="1:6" ht="35.1" customHeight="1" x14ac:dyDescent="0.3">
      <c r="A164" s="236"/>
      <c r="B164" s="44" t="s">
        <v>1020</v>
      </c>
      <c r="C164" s="41"/>
      <c r="D164" s="42"/>
      <c r="E164" s="319"/>
      <c r="F164" s="319"/>
    </row>
    <row r="165" spans="1:6" ht="15.9" customHeight="1" x14ac:dyDescent="0.3">
      <c r="A165" s="236"/>
      <c r="B165" s="44" t="s">
        <v>1021</v>
      </c>
      <c r="C165" s="41"/>
      <c r="D165" s="42"/>
      <c r="E165" s="319"/>
      <c r="F165" s="319"/>
    </row>
    <row r="166" spans="1:6" ht="15.9" customHeight="1" x14ac:dyDescent="0.3">
      <c r="A166" s="41"/>
      <c r="B166" s="47" t="s">
        <v>990</v>
      </c>
      <c r="C166" s="41" t="s">
        <v>310</v>
      </c>
      <c r="D166" s="41">
        <v>200</v>
      </c>
      <c r="E166" s="319"/>
      <c r="F166" s="319"/>
    </row>
    <row r="167" spans="1:6" ht="15.9" customHeight="1" x14ac:dyDescent="0.3">
      <c r="A167" s="236"/>
      <c r="B167" s="47" t="s">
        <v>992</v>
      </c>
      <c r="C167" s="41" t="s">
        <v>310</v>
      </c>
      <c r="D167" s="41">
        <v>200</v>
      </c>
      <c r="E167" s="319"/>
      <c r="F167" s="319"/>
    </row>
    <row r="168" spans="1:6" ht="6" customHeight="1" x14ac:dyDescent="0.3">
      <c r="A168" s="236"/>
      <c r="B168" s="47"/>
      <c r="C168" s="41"/>
      <c r="D168" s="41"/>
      <c r="E168" s="319"/>
      <c r="F168" s="319"/>
    </row>
    <row r="169" spans="1:6" ht="15.9" customHeight="1" x14ac:dyDescent="0.3">
      <c r="A169" s="229"/>
      <c r="B169" s="231" t="s">
        <v>769</v>
      </c>
      <c r="C169" s="41"/>
      <c r="D169" s="233"/>
      <c r="E169" s="319"/>
      <c r="F169" s="319"/>
    </row>
    <row r="170" spans="1:6" ht="27.6" x14ac:dyDescent="0.3">
      <c r="A170" s="41"/>
      <c r="B170" s="40" t="s">
        <v>1022</v>
      </c>
      <c r="C170" s="41"/>
      <c r="D170" s="42"/>
      <c r="E170" s="319"/>
      <c r="F170" s="319"/>
    </row>
    <row r="171" spans="1:6" ht="50.1" customHeight="1" x14ac:dyDescent="0.3">
      <c r="A171" s="41"/>
      <c r="B171" s="43" t="s">
        <v>1023</v>
      </c>
      <c r="C171" s="41"/>
      <c r="D171" s="42"/>
      <c r="E171" s="319"/>
      <c r="F171" s="319"/>
    </row>
    <row r="172" spans="1:6" ht="6" customHeight="1" x14ac:dyDescent="0.3">
      <c r="A172" s="41"/>
      <c r="B172" s="44"/>
      <c r="C172" s="41"/>
      <c r="D172" s="42"/>
      <c r="E172" s="319"/>
      <c r="F172" s="319"/>
    </row>
    <row r="173" spans="1:6" ht="15.9" customHeight="1" x14ac:dyDescent="0.3">
      <c r="A173" s="41"/>
      <c r="B173" s="43" t="s">
        <v>1024</v>
      </c>
      <c r="C173" s="45" t="s">
        <v>409</v>
      </c>
      <c r="D173" s="26">
        <v>50</v>
      </c>
      <c r="E173" s="326"/>
      <c r="F173" s="326"/>
    </row>
    <row r="174" spans="1:6" ht="6" customHeight="1" x14ac:dyDescent="0.3">
      <c r="A174" s="26"/>
      <c r="B174" s="25"/>
      <c r="C174" s="26"/>
      <c r="D174" s="27"/>
      <c r="E174" s="326"/>
      <c r="F174" s="326"/>
    </row>
    <row r="175" spans="1:6" ht="15.9" customHeight="1" x14ac:dyDescent="0.3">
      <c r="A175" s="26"/>
      <c r="B175" s="43" t="s">
        <v>1025</v>
      </c>
      <c r="C175" s="45" t="s">
        <v>409</v>
      </c>
      <c r="D175" s="26">
        <v>10</v>
      </c>
      <c r="E175" s="326"/>
      <c r="F175" s="326"/>
    </row>
    <row r="176" spans="1:6" ht="6" customHeight="1" x14ac:dyDescent="0.3">
      <c r="A176" s="26"/>
      <c r="B176" s="25"/>
      <c r="C176" s="26"/>
      <c r="D176" s="27"/>
      <c r="E176" s="326"/>
      <c r="F176" s="326"/>
    </row>
    <row r="177" spans="1:6" ht="15.9" customHeight="1" x14ac:dyDescent="0.3">
      <c r="A177" s="26"/>
      <c r="B177" s="46" t="s">
        <v>1026</v>
      </c>
      <c r="C177" s="41" t="s">
        <v>409</v>
      </c>
      <c r="D177" s="41">
        <v>5</v>
      </c>
      <c r="E177" s="319"/>
      <c r="F177" s="319"/>
    </row>
    <row r="178" spans="1:6" ht="6" customHeight="1" x14ac:dyDescent="0.3">
      <c r="A178" s="41"/>
      <c r="B178" s="44"/>
      <c r="C178" s="41"/>
      <c r="D178" s="42"/>
      <c r="E178" s="319"/>
      <c r="F178" s="319"/>
    </row>
    <row r="179" spans="1:6" ht="15.9" customHeight="1" x14ac:dyDescent="0.3">
      <c r="A179" s="41"/>
      <c r="B179" s="46" t="s">
        <v>1027</v>
      </c>
      <c r="C179" s="41"/>
      <c r="D179" s="42"/>
      <c r="E179" s="319"/>
      <c r="F179" s="319"/>
    </row>
    <row r="180" spans="1:6" ht="15.9" customHeight="1" x14ac:dyDescent="0.3">
      <c r="A180" s="41"/>
      <c r="B180" s="47" t="s">
        <v>990</v>
      </c>
      <c r="C180" s="41" t="s">
        <v>409</v>
      </c>
      <c r="D180" s="41">
        <v>60</v>
      </c>
      <c r="E180" s="319"/>
      <c r="F180" s="319"/>
    </row>
    <row r="181" spans="1:6" ht="15.9" customHeight="1" x14ac:dyDescent="0.3">
      <c r="A181" s="41"/>
      <c r="B181" s="47" t="s">
        <v>992</v>
      </c>
      <c r="C181" s="41" t="s">
        <v>409</v>
      </c>
      <c r="D181" s="41">
        <v>60</v>
      </c>
      <c r="E181" s="319"/>
      <c r="F181" s="319"/>
    </row>
    <row r="182" spans="1:6" ht="6" customHeight="1" x14ac:dyDescent="0.3">
      <c r="A182" s="41"/>
      <c r="B182" s="44"/>
      <c r="C182" s="41"/>
      <c r="D182" s="42"/>
      <c r="E182" s="319"/>
      <c r="F182" s="319"/>
    </row>
    <row r="183" spans="1:6" ht="15.9" customHeight="1" x14ac:dyDescent="0.3">
      <c r="A183" s="246"/>
      <c r="B183" s="48" t="s">
        <v>1028</v>
      </c>
      <c r="C183" s="41"/>
      <c r="D183" s="42"/>
      <c r="E183" s="319"/>
      <c r="F183" s="319"/>
    </row>
    <row r="184" spans="1:6" ht="15.9" customHeight="1" x14ac:dyDescent="0.3">
      <c r="A184" s="41"/>
      <c r="B184" s="43" t="s">
        <v>1029</v>
      </c>
      <c r="C184" s="41"/>
      <c r="D184" s="42"/>
      <c r="E184" s="319"/>
      <c r="F184" s="319"/>
    </row>
    <row r="185" spans="1:6" ht="15.9" customHeight="1" x14ac:dyDescent="0.3">
      <c r="A185" s="41"/>
      <c r="B185" s="47" t="s">
        <v>990</v>
      </c>
      <c r="C185" s="41" t="s">
        <v>310</v>
      </c>
      <c r="D185" s="41">
        <v>150</v>
      </c>
      <c r="E185" s="319"/>
      <c r="F185" s="319"/>
    </row>
    <row r="186" spans="1:6" ht="15.9" customHeight="1" x14ac:dyDescent="0.3">
      <c r="A186" s="41"/>
      <c r="B186" s="47" t="s">
        <v>992</v>
      </c>
      <c r="C186" s="41" t="s">
        <v>310</v>
      </c>
      <c r="D186" s="41">
        <v>150</v>
      </c>
      <c r="E186" s="319"/>
      <c r="F186" s="319"/>
    </row>
    <row r="187" spans="1:6" ht="6" customHeight="1" x14ac:dyDescent="0.3">
      <c r="A187" s="41"/>
      <c r="B187" s="44"/>
      <c r="C187" s="41"/>
      <c r="D187" s="42"/>
      <c r="E187" s="319"/>
      <c r="F187" s="319"/>
    </row>
    <row r="188" spans="1:6" ht="15.9" customHeight="1" x14ac:dyDescent="0.3">
      <c r="A188" s="41"/>
      <c r="B188" s="43" t="s">
        <v>1030</v>
      </c>
      <c r="C188" s="41"/>
      <c r="D188" s="42"/>
      <c r="E188" s="319"/>
      <c r="F188" s="319"/>
    </row>
    <row r="189" spans="1:6" ht="15.9" customHeight="1" x14ac:dyDescent="0.3">
      <c r="A189" s="41"/>
      <c r="B189" s="47" t="s">
        <v>990</v>
      </c>
      <c r="C189" s="41" t="s">
        <v>991</v>
      </c>
      <c r="D189" s="41">
        <v>10</v>
      </c>
      <c r="E189" s="319"/>
      <c r="F189" s="319"/>
    </row>
    <row r="190" spans="1:6" ht="15.9" customHeight="1" x14ac:dyDescent="0.3">
      <c r="A190" s="41"/>
      <c r="B190" s="47" t="s">
        <v>992</v>
      </c>
      <c r="C190" s="41" t="s">
        <v>991</v>
      </c>
      <c r="D190" s="41">
        <v>10</v>
      </c>
      <c r="E190" s="319"/>
      <c r="F190" s="319"/>
    </row>
    <row r="191" spans="1:6" ht="6" customHeight="1" x14ac:dyDescent="0.3">
      <c r="A191" s="41"/>
      <c r="B191" s="44"/>
      <c r="C191" s="41"/>
      <c r="D191" s="42"/>
      <c r="E191" s="319"/>
      <c r="F191" s="319"/>
    </row>
    <row r="192" spans="1:6" ht="15.9" customHeight="1" x14ac:dyDescent="0.3">
      <c r="A192" s="239"/>
      <c r="B192" s="247" t="s">
        <v>1031</v>
      </c>
      <c r="C192" s="41"/>
      <c r="D192" s="49"/>
      <c r="E192" s="319"/>
      <c r="F192" s="327"/>
    </row>
    <row r="193" spans="1:6" ht="15.9" customHeight="1" x14ac:dyDescent="0.3">
      <c r="A193" s="248"/>
      <c r="B193" s="249" t="s">
        <v>1032</v>
      </c>
      <c r="C193" s="26" t="s">
        <v>35</v>
      </c>
      <c r="D193" s="50">
        <v>1</v>
      </c>
      <c r="E193" s="326"/>
      <c r="F193" s="326"/>
    </row>
    <row r="194" spans="1:6" ht="6" customHeight="1" x14ac:dyDescent="0.3">
      <c r="A194" s="26"/>
      <c r="B194" s="25"/>
      <c r="C194" s="26"/>
      <c r="D194" s="27"/>
      <c r="E194" s="326"/>
      <c r="F194" s="326"/>
    </row>
    <row r="195" spans="1:6" ht="15.9" customHeight="1" x14ac:dyDescent="0.3">
      <c r="A195" s="250"/>
      <c r="B195" s="251" t="s">
        <v>1033</v>
      </c>
      <c r="C195" s="26"/>
      <c r="D195" s="50"/>
      <c r="E195" s="326"/>
      <c r="F195" s="326"/>
    </row>
    <row r="196" spans="1:6" ht="35.1" customHeight="1" x14ac:dyDescent="0.3">
      <c r="A196" s="248"/>
      <c r="B196" s="249" t="s">
        <v>1034</v>
      </c>
      <c r="C196" s="26" t="s">
        <v>35</v>
      </c>
      <c r="D196" s="50">
        <v>1</v>
      </c>
      <c r="E196" s="326"/>
      <c r="F196" s="326"/>
    </row>
    <row r="197" spans="1:6" ht="6" customHeight="1" x14ac:dyDescent="0.3">
      <c r="A197" s="26"/>
      <c r="B197" s="25"/>
      <c r="C197" s="26"/>
      <c r="D197" s="51"/>
      <c r="E197" s="326"/>
      <c r="F197" s="326"/>
    </row>
    <row r="198" spans="1:6" ht="35.1" customHeight="1" x14ac:dyDescent="0.3">
      <c r="A198" s="248"/>
      <c r="B198" s="249" t="s">
        <v>1035</v>
      </c>
      <c r="C198" s="26" t="s">
        <v>35</v>
      </c>
      <c r="D198" s="50">
        <v>1</v>
      </c>
      <c r="E198" s="326"/>
      <c r="F198" s="326"/>
    </row>
    <row r="199" spans="1:6" ht="6" customHeight="1" x14ac:dyDescent="0.3">
      <c r="A199" s="26"/>
      <c r="B199" s="25"/>
      <c r="C199" s="26"/>
      <c r="D199" s="51"/>
      <c r="E199" s="326"/>
      <c r="F199" s="326"/>
    </row>
    <row r="200" spans="1:6" ht="30" customHeight="1" x14ac:dyDescent="0.3">
      <c r="A200" s="248"/>
      <c r="B200" s="249" t="s">
        <v>1036</v>
      </c>
      <c r="C200" s="26" t="s">
        <v>35</v>
      </c>
      <c r="D200" s="50">
        <v>1</v>
      </c>
      <c r="E200" s="326"/>
      <c r="F200" s="326"/>
    </row>
    <row r="201" spans="1:6" ht="6" customHeight="1" x14ac:dyDescent="0.3">
      <c r="A201" s="26"/>
      <c r="B201" s="25"/>
      <c r="C201" s="26"/>
      <c r="D201" s="51"/>
      <c r="E201" s="326"/>
      <c r="F201" s="326"/>
    </row>
    <row r="202" spans="1:6" ht="15.9" customHeight="1" x14ac:dyDescent="0.3">
      <c r="A202" s="250"/>
      <c r="B202" s="251" t="s">
        <v>1037</v>
      </c>
      <c r="C202" s="26"/>
      <c r="D202" s="50"/>
      <c r="E202" s="326"/>
      <c r="F202" s="326"/>
    </row>
    <row r="203" spans="1:6" ht="45" customHeight="1" x14ac:dyDescent="0.3">
      <c r="A203" s="248"/>
      <c r="B203" s="249" t="s">
        <v>1038</v>
      </c>
      <c r="C203" s="26" t="s">
        <v>35</v>
      </c>
      <c r="D203" s="50">
        <v>1</v>
      </c>
      <c r="E203" s="326"/>
      <c r="F203" s="326"/>
    </row>
    <row r="204" spans="1:6" ht="15.9" customHeight="1" x14ac:dyDescent="0.3">
      <c r="A204" s="248"/>
      <c r="B204" s="249"/>
      <c r="C204" s="26"/>
      <c r="D204" s="50"/>
      <c r="E204" s="326"/>
      <c r="F204" s="326"/>
    </row>
    <row r="205" spans="1:6" ht="15.9" customHeight="1" x14ac:dyDescent="0.3">
      <c r="A205" s="248"/>
      <c r="B205" s="249"/>
      <c r="C205" s="26"/>
      <c r="D205" s="50"/>
      <c r="E205" s="326"/>
      <c r="F205" s="326"/>
    </row>
    <row r="206" spans="1:6" ht="15.9" customHeight="1" x14ac:dyDescent="0.3">
      <c r="A206" s="248"/>
      <c r="B206" s="249"/>
      <c r="C206" s="26"/>
      <c r="D206" s="50"/>
      <c r="E206" s="326"/>
      <c r="F206" s="326"/>
    </row>
    <row r="207" spans="1:6" ht="15.9" customHeight="1" x14ac:dyDescent="0.3">
      <c r="A207" s="248"/>
      <c r="B207" s="249"/>
      <c r="C207" s="26"/>
      <c r="D207" s="50"/>
      <c r="E207" s="326"/>
      <c r="F207" s="326"/>
    </row>
    <row r="208" spans="1:6" ht="15.9" customHeight="1" x14ac:dyDescent="0.3">
      <c r="A208" s="248"/>
      <c r="B208" s="249"/>
      <c r="C208" s="26"/>
      <c r="D208" s="50"/>
      <c r="E208" s="326"/>
      <c r="F208" s="326"/>
    </row>
    <row r="209" spans="1:6" ht="15.9" customHeight="1" x14ac:dyDescent="0.3">
      <c r="A209" s="248"/>
      <c r="B209" s="249"/>
      <c r="C209" s="26"/>
      <c r="D209" s="50"/>
      <c r="E209" s="326"/>
      <c r="F209" s="326"/>
    </row>
    <row r="210" spans="1:6" ht="15.9" customHeight="1" x14ac:dyDescent="0.3">
      <c r="A210" s="248"/>
      <c r="B210" s="249"/>
      <c r="C210" s="26"/>
      <c r="D210" s="50"/>
      <c r="E210" s="326"/>
      <c r="F210" s="326"/>
    </row>
    <row r="211" spans="1:6" ht="15.9" customHeight="1" x14ac:dyDescent="0.3">
      <c r="A211" s="248"/>
      <c r="B211" s="249"/>
      <c r="C211" s="26"/>
      <c r="D211" s="50"/>
      <c r="E211" s="326"/>
      <c r="F211" s="326"/>
    </row>
    <row r="212" spans="1:6" ht="15.9" customHeight="1" x14ac:dyDescent="0.3">
      <c r="A212" s="248"/>
      <c r="B212" s="249"/>
      <c r="C212" s="26"/>
      <c r="D212" s="50"/>
      <c r="E212" s="326"/>
      <c r="F212" s="326"/>
    </row>
    <row r="213" spans="1:6" ht="15.9" customHeight="1" x14ac:dyDescent="0.3">
      <c r="A213" s="248"/>
      <c r="B213" s="249"/>
      <c r="C213" s="26"/>
      <c r="D213" s="50"/>
      <c r="E213" s="326"/>
      <c r="F213" s="326"/>
    </row>
    <row r="214" spans="1:6" ht="15.9" customHeight="1" x14ac:dyDescent="0.3">
      <c r="A214" s="248"/>
      <c r="B214" s="249"/>
      <c r="C214" s="26"/>
      <c r="D214" s="50"/>
      <c r="E214" s="326"/>
      <c r="F214" s="326"/>
    </row>
    <row r="215" spans="1:6" ht="15.9" customHeight="1" x14ac:dyDescent="0.3">
      <c r="A215" s="248"/>
      <c r="B215" s="249"/>
      <c r="C215" s="26"/>
      <c r="D215" s="50"/>
      <c r="E215" s="326"/>
      <c r="F215" s="326"/>
    </row>
    <row r="216" spans="1:6" ht="15.9" customHeight="1" x14ac:dyDescent="0.3">
      <c r="A216" s="248"/>
      <c r="B216" s="249"/>
      <c r="C216" s="26"/>
      <c r="D216" s="50"/>
      <c r="E216" s="326"/>
      <c r="F216" s="326"/>
    </row>
    <row r="217" spans="1:6" ht="15.9" customHeight="1" x14ac:dyDescent="0.3">
      <c r="A217" s="248"/>
      <c r="B217" s="249"/>
      <c r="C217" s="26"/>
      <c r="D217" s="50"/>
      <c r="E217" s="326"/>
      <c r="F217" s="326"/>
    </row>
    <row r="218" spans="1:6" ht="15.9" customHeight="1" x14ac:dyDescent="0.3">
      <c r="A218" s="248"/>
      <c r="B218" s="249"/>
      <c r="C218" s="26"/>
      <c r="D218" s="50"/>
      <c r="E218" s="326"/>
      <c r="F218" s="326"/>
    </row>
    <row r="219" spans="1:6" ht="15.9" customHeight="1" thickBot="1" x14ac:dyDescent="0.35">
      <c r="A219" s="248"/>
      <c r="B219" s="249"/>
      <c r="C219" s="26"/>
      <c r="D219" s="50"/>
      <c r="E219" s="326"/>
      <c r="F219" s="326"/>
    </row>
    <row r="220" spans="1:6" s="38" customFormat="1" ht="24.9" customHeight="1" thickBot="1" x14ac:dyDescent="0.35">
      <c r="A220" s="240"/>
      <c r="B220" s="35" t="s">
        <v>1480</v>
      </c>
      <c r="C220" s="36"/>
      <c r="D220" s="37"/>
      <c r="E220" s="320"/>
      <c r="F220" s="328"/>
    </row>
    <row r="221" spans="1:6" s="38" customFormat="1" ht="15.9" customHeight="1" thickBot="1" x14ac:dyDescent="0.35">
      <c r="A221" s="252"/>
      <c r="B221" s="242"/>
      <c r="C221" s="243"/>
      <c r="D221" s="244"/>
      <c r="E221" s="322"/>
      <c r="F221" s="323"/>
    </row>
    <row r="222" spans="1:6" s="21" customFormat="1" ht="24.9" customHeight="1" thickBot="1" x14ac:dyDescent="0.35">
      <c r="A222" s="228" t="s">
        <v>35</v>
      </c>
      <c r="B222" s="24" t="s">
        <v>980</v>
      </c>
      <c r="C222" s="23" t="s">
        <v>981</v>
      </c>
      <c r="D222" s="23" t="s">
        <v>982</v>
      </c>
      <c r="E222" s="317" t="s">
        <v>983</v>
      </c>
      <c r="F222" s="318" t="s">
        <v>984</v>
      </c>
    </row>
    <row r="223" spans="1:6" ht="6" customHeight="1" x14ac:dyDescent="0.3">
      <c r="A223" s="248"/>
      <c r="B223" s="249"/>
      <c r="C223" s="26"/>
      <c r="D223" s="50"/>
      <c r="E223" s="326"/>
      <c r="F223" s="326"/>
    </row>
    <row r="224" spans="1:6" ht="15.9" customHeight="1" x14ac:dyDescent="0.3">
      <c r="A224" s="67"/>
      <c r="B224" s="29" t="s">
        <v>1039</v>
      </c>
      <c r="C224" s="26"/>
      <c r="D224" s="51"/>
      <c r="E224" s="326"/>
      <c r="F224" s="326"/>
    </row>
    <row r="225" spans="1:6" ht="6" customHeight="1" x14ac:dyDescent="0.3">
      <c r="A225" s="26"/>
      <c r="B225" s="25"/>
      <c r="C225" s="26"/>
      <c r="D225" s="51"/>
      <c r="E225" s="326"/>
      <c r="F225" s="326"/>
    </row>
    <row r="226" spans="1:6" ht="15.9" customHeight="1" x14ac:dyDescent="0.3">
      <c r="A226" s="67"/>
      <c r="B226" s="30" t="s">
        <v>1040</v>
      </c>
      <c r="C226" s="26"/>
      <c r="D226" s="51"/>
      <c r="E226" s="326"/>
      <c r="F226" s="326"/>
    </row>
    <row r="227" spans="1:6" ht="75" customHeight="1" x14ac:dyDescent="0.3">
      <c r="A227" s="26"/>
      <c r="B227" s="25" t="s">
        <v>1041</v>
      </c>
      <c r="C227" s="26"/>
      <c r="D227" s="51"/>
      <c r="E227" s="326"/>
      <c r="F227" s="326"/>
    </row>
    <row r="228" spans="1:6" ht="15.9" customHeight="1" x14ac:dyDescent="0.3">
      <c r="A228" s="26"/>
      <c r="B228" s="25" t="s">
        <v>1042</v>
      </c>
      <c r="C228" s="26"/>
      <c r="D228" s="52"/>
      <c r="E228" s="326"/>
      <c r="F228" s="326"/>
    </row>
    <row r="229" spans="1:6" ht="15.9" customHeight="1" x14ac:dyDescent="0.3">
      <c r="A229" s="26"/>
      <c r="B229" s="31" t="s">
        <v>990</v>
      </c>
      <c r="C229" s="26" t="s">
        <v>310</v>
      </c>
      <c r="D229" s="51">
        <v>600</v>
      </c>
      <c r="E229" s="326"/>
      <c r="F229" s="326"/>
    </row>
    <row r="230" spans="1:6" ht="15.9" customHeight="1" x14ac:dyDescent="0.3">
      <c r="A230" s="26"/>
      <c r="B230" s="31" t="s">
        <v>992</v>
      </c>
      <c r="C230" s="26" t="s">
        <v>310</v>
      </c>
      <c r="D230" s="51">
        <f>+D229</f>
        <v>600</v>
      </c>
      <c r="E230" s="326"/>
      <c r="F230" s="326"/>
    </row>
    <row r="231" spans="1:6" ht="6" customHeight="1" x14ac:dyDescent="0.3">
      <c r="A231" s="26"/>
      <c r="B231" s="25"/>
      <c r="C231" s="26"/>
      <c r="D231" s="27"/>
      <c r="E231" s="326"/>
      <c r="F231" s="326"/>
    </row>
    <row r="232" spans="1:6" ht="15.9" customHeight="1" x14ac:dyDescent="0.3">
      <c r="A232" s="26"/>
      <c r="B232" s="25" t="s">
        <v>1043</v>
      </c>
      <c r="C232" s="26"/>
      <c r="D232" s="51"/>
      <c r="E232" s="326"/>
      <c r="F232" s="326"/>
    </row>
    <row r="233" spans="1:6" ht="15.9" customHeight="1" x14ac:dyDescent="0.3">
      <c r="A233" s="26"/>
      <c r="B233" s="31" t="s">
        <v>990</v>
      </c>
      <c r="C233" s="26" t="s">
        <v>310</v>
      </c>
      <c r="D233" s="51">
        <v>600</v>
      </c>
      <c r="E233" s="326"/>
      <c r="F233" s="326"/>
    </row>
    <row r="234" spans="1:6" ht="15.9" customHeight="1" x14ac:dyDescent="0.3">
      <c r="A234" s="26"/>
      <c r="B234" s="31" t="s">
        <v>992</v>
      </c>
      <c r="C234" s="26" t="s">
        <v>310</v>
      </c>
      <c r="D234" s="51">
        <f>+D233</f>
        <v>600</v>
      </c>
      <c r="E234" s="326"/>
      <c r="F234" s="326"/>
    </row>
    <row r="235" spans="1:6" ht="6" customHeight="1" x14ac:dyDescent="0.3">
      <c r="A235" s="26"/>
      <c r="B235" s="25"/>
      <c r="C235" s="26"/>
      <c r="D235" s="51"/>
      <c r="E235" s="326"/>
      <c r="F235" s="326"/>
    </row>
    <row r="236" spans="1:6" ht="15.9" customHeight="1" x14ac:dyDescent="0.3">
      <c r="A236" s="67"/>
      <c r="B236" s="30" t="s">
        <v>1044</v>
      </c>
      <c r="C236" s="26"/>
      <c r="D236" s="51"/>
      <c r="E236" s="326"/>
      <c r="F236" s="326"/>
    </row>
    <row r="237" spans="1:6" ht="75" customHeight="1" x14ac:dyDescent="0.3">
      <c r="A237" s="26"/>
      <c r="B237" s="25" t="s">
        <v>1045</v>
      </c>
      <c r="C237" s="26"/>
      <c r="D237" s="51"/>
      <c r="E237" s="326"/>
      <c r="F237" s="326"/>
    </row>
    <row r="238" spans="1:6" ht="15.9" customHeight="1" x14ac:dyDescent="0.3">
      <c r="A238" s="26"/>
      <c r="B238" s="25" t="s">
        <v>1042</v>
      </c>
      <c r="C238" s="26"/>
      <c r="D238" s="52"/>
      <c r="E238" s="326"/>
      <c r="F238" s="326"/>
    </row>
    <row r="239" spans="1:6" ht="15.9" customHeight="1" x14ac:dyDescent="0.3">
      <c r="A239" s="26"/>
      <c r="B239" s="31" t="s">
        <v>990</v>
      </c>
      <c r="C239" s="26" t="s">
        <v>310</v>
      </c>
      <c r="D239" s="51">
        <v>1000</v>
      </c>
      <c r="E239" s="326"/>
      <c r="F239" s="326"/>
    </row>
    <row r="240" spans="1:6" ht="15.9" customHeight="1" x14ac:dyDescent="0.3">
      <c r="A240" s="26"/>
      <c r="B240" s="31" t="s">
        <v>992</v>
      </c>
      <c r="C240" s="26" t="s">
        <v>310</v>
      </c>
      <c r="D240" s="51">
        <f>+D239</f>
        <v>1000</v>
      </c>
      <c r="E240" s="326"/>
      <c r="F240" s="326"/>
    </row>
    <row r="241" spans="1:6" ht="6" customHeight="1" x14ac:dyDescent="0.3">
      <c r="A241" s="26"/>
      <c r="B241" s="25"/>
      <c r="C241" s="26"/>
      <c r="D241" s="27"/>
      <c r="E241" s="326"/>
      <c r="F241" s="326"/>
    </row>
    <row r="242" spans="1:6" ht="15.9" customHeight="1" x14ac:dyDescent="0.3">
      <c r="A242" s="26"/>
      <c r="B242" s="25" t="s">
        <v>1043</v>
      </c>
      <c r="C242" s="26"/>
      <c r="D242" s="51"/>
      <c r="E242" s="326"/>
      <c r="F242" s="326"/>
    </row>
    <row r="243" spans="1:6" ht="15.9" customHeight="1" x14ac:dyDescent="0.3">
      <c r="A243" s="26"/>
      <c r="B243" s="31" t="s">
        <v>990</v>
      </c>
      <c r="C243" s="26" t="s">
        <v>310</v>
      </c>
      <c r="D243" s="51">
        <v>2500</v>
      </c>
      <c r="E243" s="326"/>
      <c r="F243" s="326"/>
    </row>
    <row r="244" spans="1:6" ht="15.9" customHeight="1" x14ac:dyDescent="0.3">
      <c r="A244" s="26"/>
      <c r="B244" s="31" t="s">
        <v>992</v>
      </c>
      <c r="C244" s="26" t="s">
        <v>310</v>
      </c>
      <c r="D244" s="51">
        <f>+D243</f>
        <v>2500</v>
      </c>
      <c r="E244" s="326"/>
      <c r="F244" s="326"/>
    </row>
    <row r="245" spans="1:6" ht="6" customHeight="1" x14ac:dyDescent="0.3">
      <c r="A245" s="26"/>
      <c r="B245" s="25"/>
      <c r="C245" s="26"/>
      <c r="D245" s="27"/>
      <c r="E245" s="326"/>
      <c r="F245" s="326"/>
    </row>
    <row r="246" spans="1:6" ht="15.9" customHeight="1" x14ac:dyDescent="0.3">
      <c r="A246" s="67"/>
      <c r="B246" s="30" t="s">
        <v>1046</v>
      </c>
      <c r="C246" s="26"/>
      <c r="D246" s="52"/>
      <c r="E246" s="326"/>
      <c r="F246" s="326"/>
    </row>
    <row r="247" spans="1:6" ht="60" customHeight="1" x14ac:dyDescent="0.3">
      <c r="A247" s="26"/>
      <c r="B247" s="25" t="s">
        <v>1047</v>
      </c>
      <c r="C247" s="26"/>
      <c r="D247" s="52"/>
      <c r="E247" s="326"/>
      <c r="F247" s="326"/>
    </row>
    <row r="248" spans="1:6" ht="15.9" customHeight="1" x14ac:dyDescent="0.3">
      <c r="A248" s="248"/>
      <c r="B248" s="25" t="s">
        <v>1042</v>
      </c>
      <c r="C248" s="26"/>
      <c r="D248" s="52"/>
      <c r="E248" s="326"/>
      <c r="F248" s="326"/>
    </row>
    <row r="249" spans="1:6" ht="15.9" customHeight="1" x14ac:dyDescent="0.3">
      <c r="A249" s="248"/>
      <c r="B249" s="31" t="s">
        <v>990</v>
      </c>
      <c r="C249" s="26" t="s">
        <v>991</v>
      </c>
      <c r="D249" s="51">
        <v>200</v>
      </c>
      <c r="E249" s="326"/>
      <c r="F249" s="326"/>
    </row>
    <row r="250" spans="1:6" ht="15.9" customHeight="1" x14ac:dyDescent="0.3">
      <c r="A250" s="26"/>
      <c r="B250" s="31" t="s">
        <v>992</v>
      </c>
      <c r="C250" s="26" t="s">
        <v>991</v>
      </c>
      <c r="D250" s="51">
        <f>+D249</f>
        <v>200</v>
      </c>
      <c r="E250" s="326"/>
      <c r="F250" s="326"/>
    </row>
    <row r="251" spans="1:6" ht="6" customHeight="1" x14ac:dyDescent="0.3">
      <c r="A251" s="26"/>
      <c r="B251" s="25"/>
      <c r="C251" s="26"/>
      <c r="D251" s="27"/>
      <c r="E251" s="326"/>
      <c r="F251" s="326"/>
    </row>
    <row r="252" spans="1:6" ht="15.9" customHeight="1" x14ac:dyDescent="0.3">
      <c r="A252" s="67"/>
      <c r="B252" s="30" t="s">
        <v>1048</v>
      </c>
      <c r="C252" s="26"/>
      <c r="D252" s="52"/>
      <c r="E252" s="326"/>
      <c r="F252" s="326"/>
    </row>
    <row r="253" spans="1:6" ht="60" customHeight="1" x14ac:dyDescent="0.3">
      <c r="A253" s="26"/>
      <c r="B253" s="25" t="s">
        <v>1049</v>
      </c>
      <c r="C253" s="26"/>
      <c r="D253" s="52"/>
      <c r="E253" s="326"/>
      <c r="F253" s="326"/>
    </row>
    <row r="254" spans="1:6" ht="15.9" customHeight="1" x14ac:dyDescent="0.3">
      <c r="A254" s="248"/>
      <c r="B254" s="25" t="s">
        <v>1042</v>
      </c>
      <c r="C254" s="26"/>
      <c r="D254" s="52"/>
      <c r="E254" s="326"/>
      <c r="F254" s="326"/>
    </row>
    <row r="255" spans="1:6" ht="15.9" customHeight="1" x14ac:dyDescent="0.3">
      <c r="A255" s="248"/>
      <c r="B255" s="31" t="s">
        <v>990</v>
      </c>
      <c r="C255" s="26" t="s">
        <v>991</v>
      </c>
      <c r="D255" s="51">
        <v>280</v>
      </c>
      <c r="E255" s="326"/>
      <c r="F255" s="326"/>
    </row>
    <row r="256" spans="1:6" ht="15.9" customHeight="1" x14ac:dyDescent="0.3">
      <c r="A256" s="26"/>
      <c r="B256" s="31" t="s">
        <v>992</v>
      </c>
      <c r="C256" s="26" t="s">
        <v>991</v>
      </c>
      <c r="D256" s="51">
        <f>+D255</f>
        <v>280</v>
      </c>
      <c r="E256" s="326"/>
      <c r="F256" s="326"/>
    </row>
    <row r="257" spans="1:6" ht="6" customHeight="1" x14ac:dyDescent="0.3">
      <c r="A257" s="26"/>
      <c r="B257" s="25"/>
      <c r="C257" s="26"/>
      <c r="D257" s="27"/>
      <c r="E257" s="326"/>
      <c r="F257" s="326"/>
    </row>
    <row r="258" spans="1:6" ht="15.9" customHeight="1" x14ac:dyDescent="0.3">
      <c r="A258" s="250"/>
      <c r="B258" s="30" t="s">
        <v>1050</v>
      </c>
      <c r="C258" s="26"/>
      <c r="D258" s="52"/>
      <c r="E258" s="326"/>
      <c r="F258" s="326"/>
    </row>
    <row r="259" spans="1:6" ht="60" customHeight="1" x14ac:dyDescent="0.3">
      <c r="A259" s="26"/>
      <c r="B259" s="25" t="s">
        <v>1051</v>
      </c>
      <c r="C259" s="26"/>
      <c r="D259" s="52"/>
      <c r="E259" s="326"/>
      <c r="F259" s="326"/>
    </row>
    <row r="260" spans="1:6" ht="15.9" customHeight="1" x14ac:dyDescent="0.3">
      <c r="A260" s="26"/>
      <c r="B260" s="25" t="s">
        <v>1052</v>
      </c>
      <c r="C260" s="26"/>
      <c r="D260" s="51"/>
      <c r="E260" s="326"/>
      <c r="F260" s="326"/>
    </row>
    <row r="261" spans="1:6" ht="15.9" customHeight="1" x14ac:dyDescent="0.3">
      <c r="A261" s="26"/>
      <c r="B261" s="31" t="s">
        <v>990</v>
      </c>
      <c r="C261" s="26" t="s">
        <v>991</v>
      </c>
      <c r="D261" s="51">
        <v>50</v>
      </c>
      <c r="E261" s="326"/>
      <c r="F261" s="326"/>
    </row>
    <row r="262" spans="1:6" ht="15.9" customHeight="1" x14ac:dyDescent="0.3">
      <c r="A262" s="26"/>
      <c r="B262" s="31" t="s">
        <v>992</v>
      </c>
      <c r="C262" s="26" t="s">
        <v>991</v>
      </c>
      <c r="D262" s="51">
        <v>50</v>
      </c>
      <c r="E262" s="326"/>
      <c r="F262" s="326"/>
    </row>
    <row r="263" spans="1:6" ht="6" customHeight="1" x14ac:dyDescent="0.3">
      <c r="A263" s="26"/>
      <c r="B263" s="25"/>
      <c r="C263" s="26"/>
      <c r="D263" s="27"/>
      <c r="E263" s="326"/>
      <c r="F263" s="326"/>
    </row>
    <row r="264" spans="1:6" ht="15.9" customHeight="1" x14ac:dyDescent="0.3">
      <c r="A264" s="26"/>
      <c r="B264" s="25" t="s">
        <v>1053</v>
      </c>
      <c r="C264" s="26"/>
      <c r="D264" s="51"/>
      <c r="E264" s="326"/>
      <c r="F264" s="326"/>
    </row>
    <row r="265" spans="1:6" ht="15.9" customHeight="1" x14ac:dyDescent="0.3">
      <c r="A265" s="26"/>
      <c r="B265" s="31" t="s">
        <v>990</v>
      </c>
      <c r="C265" s="26" t="s">
        <v>991</v>
      </c>
      <c r="D265" s="51">
        <v>100</v>
      </c>
      <c r="E265" s="326"/>
      <c r="F265" s="326"/>
    </row>
    <row r="266" spans="1:6" ht="15.9" customHeight="1" x14ac:dyDescent="0.3">
      <c r="A266" s="26"/>
      <c r="B266" s="31" t="s">
        <v>992</v>
      </c>
      <c r="C266" s="26" t="s">
        <v>991</v>
      </c>
      <c r="D266" s="51">
        <v>100</v>
      </c>
      <c r="E266" s="326"/>
      <c r="F266" s="326"/>
    </row>
    <row r="267" spans="1:6" ht="6" customHeight="1" x14ac:dyDescent="0.3">
      <c r="A267" s="26"/>
      <c r="B267" s="25"/>
      <c r="C267" s="26"/>
      <c r="D267" s="27"/>
      <c r="E267" s="326"/>
      <c r="F267" s="326"/>
    </row>
    <row r="268" spans="1:6" ht="15.9" customHeight="1" x14ac:dyDescent="0.3">
      <c r="A268" s="67"/>
      <c r="B268" s="30" t="s">
        <v>1054</v>
      </c>
      <c r="C268" s="26"/>
      <c r="D268" s="51"/>
      <c r="E268" s="326"/>
      <c r="F268" s="326"/>
    </row>
    <row r="269" spans="1:6" ht="30" customHeight="1" x14ac:dyDescent="0.3">
      <c r="A269" s="26"/>
      <c r="B269" s="25" t="s">
        <v>1055</v>
      </c>
      <c r="C269" s="26"/>
      <c r="D269" s="51"/>
      <c r="E269" s="326"/>
      <c r="F269" s="326"/>
    </row>
    <row r="270" spans="1:6" ht="6" customHeight="1" x14ac:dyDescent="0.3">
      <c r="A270" s="26"/>
      <c r="B270" s="25"/>
      <c r="C270" s="26"/>
      <c r="D270" s="51"/>
      <c r="E270" s="326"/>
      <c r="F270" s="326"/>
    </row>
    <row r="271" spans="1:6" ht="15.9" customHeight="1" x14ac:dyDescent="0.3">
      <c r="A271" s="26"/>
      <c r="B271" s="25" t="s">
        <v>1056</v>
      </c>
      <c r="C271" s="26"/>
      <c r="D271" s="51"/>
      <c r="E271" s="326"/>
      <c r="F271" s="326"/>
    </row>
    <row r="272" spans="1:6" ht="15.9" customHeight="1" x14ac:dyDescent="0.3">
      <c r="A272" s="26"/>
      <c r="B272" s="31" t="s">
        <v>990</v>
      </c>
      <c r="C272" s="26" t="s">
        <v>310</v>
      </c>
      <c r="D272" s="51">
        <v>130</v>
      </c>
      <c r="E272" s="326"/>
      <c r="F272" s="326"/>
    </row>
    <row r="273" spans="1:6" ht="15.9" customHeight="1" x14ac:dyDescent="0.3">
      <c r="A273" s="26"/>
      <c r="B273" s="31" t="s">
        <v>992</v>
      </c>
      <c r="C273" s="26" t="s">
        <v>310</v>
      </c>
      <c r="D273" s="51">
        <f>+D272</f>
        <v>130</v>
      </c>
      <c r="E273" s="326"/>
      <c r="F273" s="326"/>
    </row>
    <row r="274" spans="1:6" ht="6" customHeight="1" x14ac:dyDescent="0.3">
      <c r="A274" s="26"/>
      <c r="B274" s="25"/>
      <c r="C274" s="26"/>
      <c r="D274" s="27"/>
      <c r="E274" s="326"/>
      <c r="F274" s="326"/>
    </row>
    <row r="275" spans="1:6" ht="15.9" customHeight="1" x14ac:dyDescent="0.3">
      <c r="A275" s="67"/>
      <c r="B275" s="30" t="s">
        <v>1057</v>
      </c>
      <c r="C275" s="26"/>
      <c r="D275" s="51"/>
      <c r="E275" s="329"/>
      <c r="F275" s="329"/>
    </row>
    <row r="276" spans="1:6" ht="15.9" customHeight="1" x14ac:dyDescent="0.3">
      <c r="A276" s="26"/>
      <c r="B276" s="25" t="s">
        <v>1058</v>
      </c>
      <c r="C276" s="26"/>
      <c r="D276" s="51"/>
      <c r="E276" s="329"/>
      <c r="F276" s="329"/>
    </row>
    <row r="277" spans="1:6" ht="6" customHeight="1" x14ac:dyDescent="0.3">
      <c r="A277" s="26"/>
      <c r="B277" s="25"/>
      <c r="C277" s="26"/>
      <c r="D277" s="27"/>
      <c r="E277" s="326"/>
      <c r="F277" s="326"/>
    </row>
    <row r="278" spans="1:6" ht="15.9" customHeight="1" x14ac:dyDescent="0.3">
      <c r="A278" s="26"/>
      <c r="B278" s="25" t="s">
        <v>1059</v>
      </c>
      <c r="C278" s="26"/>
      <c r="D278" s="51"/>
      <c r="E278" s="329"/>
      <c r="F278" s="329"/>
    </row>
    <row r="279" spans="1:6" ht="15.9" customHeight="1" x14ac:dyDescent="0.3">
      <c r="A279" s="26"/>
      <c r="B279" s="31" t="s">
        <v>990</v>
      </c>
      <c r="C279" s="26" t="s">
        <v>991</v>
      </c>
      <c r="D279" s="51">
        <v>20</v>
      </c>
      <c r="E279" s="326"/>
      <c r="F279" s="326"/>
    </row>
    <row r="280" spans="1:6" ht="15.9" customHeight="1" x14ac:dyDescent="0.3">
      <c r="A280" s="26"/>
      <c r="B280" s="31" t="s">
        <v>992</v>
      </c>
      <c r="C280" s="26" t="s">
        <v>991</v>
      </c>
      <c r="D280" s="51">
        <f>+D279</f>
        <v>20</v>
      </c>
      <c r="E280" s="326"/>
      <c r="F280" s="326"/>
    </row>
    <row r="281" spans="1:6" ht="6" customHeight="1" x14ac:dyDescent="0.3">
      <c r="A281" s="26"/>
      <c r="B281" s="25"/>
      <c r="C281" s="26"/>
      <c r="D281" s="27"/>
      <c r="E281" s="326"/>
      <c r="F281" s="326"/>
    </row>
    <row r="282" spans="1:6" ht="15.9" customHeight="1" x14ac:dyDescent="0.3">
      <c r="A282" s="26"/>
      <c r="B282" s="25" t="s">
        <v>1060</v>
      </c>
      <c r="C282" s="26"/>
      <c r="D282" s="51"/>
      <c r="E282" s="329"/>
      <c r="F282" s="329"/>
    </row>
    <row r="283" spans="1:6" ht="15.9" customHeight="1" x14ac:dyDescent="0.3">
      <c r="A283" s="26"/>
      <c r="B283" s="31" t="s">
        <v>990</v>
      </c>
      <c r="C283" s="26" t="s">
        <v>991</v>
      </c>
      <c r="D283" s="51">
        <v>20</v>
      </c>
      <c r="E283" s="326"/>
      <c r="F283" s="326"/>
    </row>
    <row r="284" spans="1:6" ht="15.9" customHeight="1" x14ac:dyDescent="0.3">
      <c r="A284" s="26"/>
      <c r="B284" s="31" t="s">
        <v>992</v>
      </c>
      <c r="C284" s="26" t="s">
        <v>991</v>
      </c>
      <c r="D284" s="51">
        <f>+D283</f>
        <v>20</v>
      </c>
      <c r="E284" s="326"/>
      <c r="F284" s="326"/>
    </row>
    <row r="285" spans="1:6" ht="15.9" customHeight="1" x14ac:dyDescent="0.3">
      <c r="A285" s="26"/>
      <c r="B285" s="31"/>
      <c r="C285" s="26"/>
      <c r="D285" s="51"/>
      <c r="E285" s="326"/>
      <c r="F285" s="326"/>
    </row>
    <row r="286" spans="1:6" ht="15.9" customHeight="1" x14ac:dyDescent="0.3">
      <c r="A286" s="26"/>
      <c r="B286" s="31"/>
      <c r="C286" s="26"/>
      <c r="D286" s="51"/>
      <c r="E286" s="326"/>
      <c r="F286" s="326"/>
    </row>
    <row r="287" spans="1:6" ht="15.9" customHeight="1" thickBot="1" x14ac:dyDescent="0.35">
      <c r="A287" s="26"/>
      <c r="B287" s="31"/>
      <c r="C287" s="26"/>
      <c r="D287" s="51"/>
      <c r="E287" s="326"/>
      <c r="F287" s="326"/>
    </row>
    <row r="288" spans="1:6" s="38" customFormat="1" ht="24.9" customHeight="1" thickBot="1" x14ac:dyDescent="0.35">
      <c r="A288" s="240"/>
      <c r="B288" s="35" t="s">
        <v>1013</v>
      </c>
      <c r="C288" s="36"/>
      <c r="D288" s="37"/>
      <c r="E288" s="324"/>
      <c r="F288" s="330"/>
    </row>
    <row r="289" spans="1:6" s="38" customFormat="1" ht="15.9" customHeight="1" thickBot="1" x14ac:dyDescent="0.35">
      <c r="A289" s="252"/>
      <c r="B289" s="242"/>
      <c r="C289" s="243"/>
      <c r="D289" s="244"/>
      <c r="E289" s="322"/>
      <c r="F289" s="323"/>
    </row>
    <row r="290" spans="1:6" s="21" customFormat="1" ht="24.9" customHeight="1" thickBot="1" x14ac:dyDescent="0.35">
      <c r="A290" s="228" t="s">
        <v>35</v>
      </c>
      <c r="B290" s="24" t="s">
        <v>980</v>
      </c>
      <c r="C290" s="23" t="s">
        <v>981</v>
      </c>
      <c r="D290" s="23" t="s">
        <v>982</v>
      </c>
      <c r="E290" s="317" t="s">
        <v>983</v>
      </c>
      <c r="F290" s="318" t="s">
        <v>984</v>
      </c>
    </row>
    <row r="291" spans="1:6" s="38" customFormat="1" ht="24.9" customHeight="1" thickBot="1" x14ac:dyDescent="0.35">
      <c r="A291" s="245"/>
      <c r="B291" s="35" t="s">
        <v>1014</v>
      </c>
      <c r="C291" s="36"/>
      <c r="D291" s="37"/>
      <c r="E291" s="324"/>
      <c r="F291" s="325"/>
    </row>
    <row r="292" spans="1:6" ht="6" customHeight="1" x14ac:dyDescent="0.3">
      <c r="A292" s="248"/>
      <c r="B292" s="31"/>
      <c r="C292" s="26"/>
      <c r="D292" s="26"/>
      <c r="E292" s="326"/>
      <c r="F292" s="326"/>
    </row>
    <row r="293" spans="1:6" ht="15.9" customHeight="1" x14ac:dyDescent="0.3">
      <c r="A293" s="250"/>
      <c r="B293" s="30" t="s">
        <v>1061</v>
      </c>
      <c r="C293" s="26"/>
      <c r="D293" s="53"/>
      <c r="E293" s="326"/>
      <c r="F293" s="326"/>
    </row>
    <row r="294" spans="1:6" ht="45" customHeight="1" x14ac:dyDescent="0.3">
      <c r="A294" s="248"/>
      <c r="B294" s="25" t="s">
        <v>1062</v>
      </c>
      <c r="C294" s="26"/>
      <c r="D294" s="53"/>
      <c r="E294" s="326"/>
      <c r="F294" s="326"/>
    </row>
    <row r="295" spans="1:6" ht="6" customHeight="1" x14ac:dyDescent="0.3">
      <c r="A295" s="26"/>
      <c r="B295" s="25"/>
      <c r="C295" s="26"/>
      <c r="D295" s="51"/>
      <c r="E295" s="326"/>
      <c r="F295" s="326"/>
    </row>
    <row r="296" spans="1:6" ht="15.9" customHeight="1" x14ac:dyDescent="0.3">
      <c r="A296" s="26"/>
      <c r="B296" s="25" t="s">
        <v>1063</v>
      </c>
      <c r="C296" s="26"/>
      <c r="D296" s="51"/>
      <c r="E296" s="326"/>
      <c r="F296" s="326"/>
    </row>
    <row r="297" spans="1:6" ht="15.9" customHeight="1" x14ac:dyDescent="0.3">
      <c r="A297" s="26"/>
      <c r="B297" s="31" t="s">
        <v>990</v>
      </c>
      <c r="C297" s="26" t="s">
        <v>310</v>
      </c>
      <c r="D297" s="51">
        <v>510</v>
      </c>
      <c r="E297" s="326"/>
      <c r="F297" s="326"/>
    </row>
    <row r="298" spans="1:6" ht="15.9" customHeight="1" x14ac:dyDescent="0.3">
      <c r="A298" s="26"/>
      <c r="B298" s="31" t="s">
        <v>992</v>
      </c>
      <c r="C298" s="26" t="s">
        <v>310</v>
      </c>
      <c r="D298" s="51">
        <f>+D297</f>
        <v>510</v>
      </c>
      <c r="E298" s="326"/>
      <c r="F298" s="326"/>
    </row>
    <row r="299" spans="1:6" ht="6" customHeight="1" x14ac:dyDescent="0.3">
      <c r="A299" s="26"/>
      <c r="B299" s="25"/>
      <c r="C299" s="26"/>
      <c r="D299" s="51"/>
      <c r="E299" s="326"/>
      <c r="F299" s="326"/>
    </row>
    <row r="300" spans="1:6" ht="15.9" customHeight="1" x14ac:dyDescent="0.3">
      <c r="A300" s="26"/>
      <c r="B300" s="25" t="s">
        <v>1064</v>
      </c>
      <c r="C300" s="26"/>
      <c r="D300" s="51"/>
      <c r="E300" s="326"/>
      <c r="F300" s="326"/>
    </row>
    <row r="301" spans="1:6" ht="15.9" customHeight="1" x14ac:dyDescent="0.3">
      <c r="A301" s="26"/>
      <c r="B301" s="31" t="s">
        <v>990</v>
      </c>
      <c r="C301" s="26" t="s">
        <v>310</v>
      </c>
      <c r="D301" s="51">
        <v>140</v>
      </c>
      <c r="E301" s="326"/>
      <c r="F301" s="326"/>
    </row>
    <row r="302" spans="1:6" ht="15.9" customHeight="1" x14ac:dyDescent="0.3">
      <c r="A302" s="26"/>
      <c r="B302" s="31" t="s">
        <v>992</v>
      </c>
      <c r="C302" s="26" t="s">
        <v>310</v>
      </c>
      <c r="D302" s="51">
        <f>+D301</f>
        <v>140</v>
      </c>
      <c r="E302" s="326"/>
      <c r="F302" s="326"/>
    </row>
    <row r="303" spans="1:6" ht="6" customHeight="1" x14ac:dyDescent="0.3">
      <c r="A303" s="26"/>
      <c r="B303" s="25"/>
      <c r="C303" s="26"/>
      <c r="D303" s="27"/>
      <c r="E303" s="326"/>
      <c r="F303" s="326"/>
    </row>
    <row r="304" spans="1:6" ht="15.9" customHeight="1" x14ac:dyDescent="0.3">
      <c r="A304" s="67"/>
      <c r="B304" s="54" t="s">
        <v>1065</v>
      </c>
      <c r="C304" s="26"/>
      <c r="D304" s="51"/>
      <c r="E304" s="326"/>
      <c r="F304" s="326"/>
    </row>
    <row r="305" spans="1:6" ht="6" customHeight="1" x14ac:dyDescent="0.3">
      <c r="A305" s="26"/>
      <c r="B305" s="25"/>
      <c r="C305" s="26"/>
      <c r="D305" s="27"/>
      <c r="E305" s="326"/>
      <c r="F305" s="326"/>
    </row>
    <row r="306" spans="1:6" ht="15.9" customHeight="1" x14ac:dyDescent="0.3">
      <c r="A306" s="26"/>
      <c r="B306" s="25" t="s">
        <v>1066</v>
      </c>
      <c r="C306" s="26"/>
      <c r="D306" s="51"/>
      <c r="E306" s="326"/>
      <c r="F306" s="326"/>
    </row>
    <row r="307" spans="1:6" ht="15.9" customHeight="1" x14ac:dyDescent="0.3">
      <c r="A307" s="26"/>
      <c r="B307" s="31" t="s">
        <v>990</v>
      </c>
      <c r="C307" s="26" t="s">
        <v>312</v>
      </c>
      <c r="D307" s="51">
        <v>4</v>
      </c>
      <c r="E307" s="326"/>
      <c r="F307" s="326"/>
    </row>
    <row r="308" spans="1:6" ht="15.9" customHeight="1" x14ac:dyDescent="0.3">
      <c r="A308" s="26"/>
      <c r="B308" s="31" t="s">
        <v>992</v>
      </c>
      <c r="C308" s="26" t="s">
        <v>312</v>
      </c>
      <c r="D308" s="51">
        <v>4</v>
      </c>
      <c r="E308" s="326"/>
      <c r="F308" s="326"/>
    </row>
    <row r="309" spans="1:6" ht="6" customHeight="1" x14ac:dyDescent="0.3">
      <c r="A309" s="26"/>
      <c r="B309" s="25"/>
      <c r="C309" s="26"/>
      <c r="D309" s="27"/>
      <c r="E309" s="326"/>
      <c r="F309" s="326"/>
    </row>
    <row r="310" spans="1:6" ht="15.9" customHeight="1" x14ac:dyDescent="0.3">
      <c r="A310" s="26"/>
      <c r="B310" s="25" t="s">
        <v>1067</v>
      </c>
      <c r="C310" s="26"/>
      <c r="D310" s="51"/>
      <c r="E310" s="326"/>
      <c r="F310" s="326"/>
    </row>
    <row r="311" spans="1:6" ht="15.9" customHeight="1" x14ac:dyDescent="0.3">
      <c r="A311" s="26"/>
      <c r="B311" s="31" t="s">
        <v>990</v>
      </c>
      <c r="C311" s="26" t="s">
        <v>312</v>
      </c>
      <c r="D311" s="51">
        <v>4</v>
      </c>
      <c r="E311" s="326"/>
      <c r="F311" s="326"/>
    </row>
    <row r="312" spans="1:6" ht="15.9" customHeight="1" x14ac:dyDescent="0.3">
      <c r="A312" s="26"/>
      <c r="B312" s="31" t="s">
        <v>992</v>
      </c>
      <c r="C312" s="26" t="s">
        <v>312</v>
      </c>
      <c r="D312" s="51">
        <v>4</v>
      </c>
      <c r="E312" s="326"/>
      <c r="F312" s="326"/>
    </row>
    <row r="313" spans="1:6" ht="6" customHeight="1" x14ac:dyDescent="0.3">
      <c r="A313" s="26"/>
      <c r="B313" s="25"/>
      <c r="C313" s="26"/>
      <c r="D313" s="27"/>
      <c r="E313" s="326"/>
      <c r="F313" s="326"/>
    </row>
    <row r="314" spans="1:6" ht="15.9" customHeight="1" x14ac:dyDescent="0.3">
      <c r="A314" s="67"/>
      <c r="B314" s="54" t="s">
        <v>1068</v>
      </c>
      <c r="C314" s="26"/>
      <c r="D314" s="51"/>
      <c r="E314" s="326"/>
      <c r="F314" s="326"/>
    </row>
    <row r="315" spans="1:6" ht="6" customHeight="1" x14ac:dyDescent="0.3">
      <c r="A315" s="26"/>
      <c r="B315" s="25"/>
      <c r="C315" s="26"/>
      <c r="D315" s="27"/>
      <c r="E315" s="326"/>
      <c r="F315" s="326"/>
    </row>
    <row r="316" spans="1:6" ht="15.9" customHeight="1" x14ac:dyDescent="0.3">
      <c r="A316" s="26"/>
      <c r="B316" s="25" t="s">
        <v>1066</v>
      </c>
      <c r="C316" s="26"/>
      <c r="D316" s="51"/>
      <c r="E316" s="326"/>
      <c r="F316" s="326"/>
    </row>
    <row r="317" spans="1:6" ht="15.9" customHeight="1" x14ac:dyDescent="0.3">
      <c r="A317" s="26"/>
      <c r="B317" s="31" t="s">
        <v>990</v>
      </c>
      <c r="C317" s="26" t="s">
        <v>312</v>
      </c>
      <c r="D317" s="51">
        <v>6</v>
      </c>
      <c r="E317" s="326"/>
      <c r="F317" s="326"/>
    </row>
    <row r="318" spans="1:6" ht="15.9" customHeight="1" x14ac:dyDescent="0.3">
      <c r="A318" s="26"/>
      <c r="B318" s="31" t="s">
        <v>992</v>
      </c>
      <c r="C318" s="26" t="s">
        <v>312</v>
      </c>
      <c r="D318" s="51">
        <v>6</v>
      </c>
      <c r="E318" s="326"/>
      <c r="F318" s="326"/>
    </row>
    <row r="319" spans="1:6" ht="6" customHeight="1" x14ac:dyDescent="0.3">
      <c r="A319" s="26"/>
      <c r="B319" s="25"/>
      <c r="C319" s="26"/>
      <c r="D319" s="27"/>
      <c r="E319" s="326"/>
      <c r="F319" s="326"/>
    </row>
    <row r="320" spans="1:6" ht="15.9" customHeight="1" x14ac:dyDescent="0.3">
      <c r="A320" s="26"/>
      <c r="B320" s="25" t="s">
        <v>1067</v>
      </c>
      <c r="C320" s="26"/>
      <c r="D320" s="51"/>
      <c r="E320" s="326"/>
      <c r="F320" s="326"/>
    </row>
    <row r="321" spans="1:6" ht="15.9" customHeight="1" x14ac:dyDescent="0.3">
      <c r="A321" s="26"/>
      <c r="B321" s="31" t="s">
        <v>990</v>
      </c>
      <c r="C321" s="26" t="s">
        <v>312</v>
      </c>
      <c r="D321" s="51">
        <v>6</v>
      </c>
      <c r="E321" s="326"/>
      <c r="F321" s="326"/>
    </row>
    <row r="322" spans="1:6" ht="15.9" customHeight="1" x14ac:dyDescent="0.3">
      <c r="A322" s="26"/>
      <c r="B322" s="31" t="s">
        <v>992</v>
      </c>
      <c r="C322" s="26" t="s">
        <v>312</v>
      </c>
      <c r="D322" s="51">
        <v>6</v>
      </c>
      <c r="E322" s="326"/>
      <c r="F322" s="326"/>
    </row>
    <row r="323" spans="1:6" ht="6" customHeight="1" x14ac:dyDescent="0.3">
      <c r="A323" s="26"/>
      <c r="B323" s="25"/>
      <c r="C323" s="26"/>
      <c r="D323" s="27"/>
      <c r="E323" s="326"/>
      <c r="F323" s="326"/>
    </row>
    <row r="324" spans="1:6" ht="15.9" customHeight="1" x14ac:dyDescent="0.3">
      <c r="A324" s="67"/>
      <c r="B324" s="54" t="s">
        <v>1069</v>
      </c>
      <c r="C324" s="26"/>
      <c r="D324" s="51"/>
      <c r="E324" s="326"/>
      <c r="F324" s="326"/>
    </row>
    <row r="325" spans="1:6" ht="6" customHeight="1" x14ac:dyDescent="0.3">
      <c r="A325" s="26"/>
      <c r="B325" s="25"/>
      <c r="C325" s="26"/>
      <c r="D325" s="27"/>
      <c r="E325" s="326"/>
      <c r="F325" s="326"/>
    </row>
    <row r="326" spans="1:6" ht="15.9" customHeight="1" x14ac:dyDescent="0.3">
      <c r="A326" s="26"/>
      <c r="B326" s="25" t="s">
        <v>1066</v>
      </c>
      <c r="C326" s="26"/>
      <c r="D326" s="51"/>
      <c r="E326" s="326"/>
      <c r="F326" s="326"/>
    </row>
    <row r="327" spans="1:6" ht="15.9" customHeight="1" x14ac:dyDescent="0.3">
      <c r="A327" s="26"/>
      <c r="B327" s="31" t="s">
        <v>990</v>
      </c>
      <c r="C327" s="26" t="s">
        <v>312</v>
      </c>
      <c r="D327" s="51">
        <v>6</v>
      </c>
      <c r="E327" s="326"/>
      <c r="F327" s="326"/>
    </row>
    <row r="328" spans="1:6" ht="15.9" customHeight="1" x14ac:dyDescent="0.3">
      <c r="A328" s="26"/>
      <c r="B328" s="31" t="s">
        <v>992</v>
      </c>
      <c r="C328" s="26" t="s">
        <v>312</v>
      </c>
      <c r="D328" s="51">
        <v>6</v>
      </c>
      <c r="E328" s="326"/>
      <c r="F328" s="326"/>
    </row>
    <row r="329" spans="1:6" ht="6" customHeight="1" x14ac:dyDescent="0.3">
      <c r="A329" s="26"/>
      <c r="B329" s="25"/>
      <c r="C329" s="26"/>
      <c r="D329" s="27"/>
      <c r="E329" s="326"/>
      <c r="F329" s="326"/>
    </row>
    <row r="330" spans="1:6" ht="15.9" customHeight="1" x14ac:dyDescent="0.3">
      <c r="A330" s="26"/>
      <c r="B330" s="25" t="s">
        <v>1067</v>
      </c>
      <c r="C330" s="26"/>
      <c r="D330" s="51"/>
      <c r="E330" s="326"/>
      <c r="F330" s="326"/>
    </row>
    <row r="331" spans="1:6" ht="15.9" customHeight="1" x14ac:dyDescent="0.3">
      <c r="A331" s="26"/>
      <c r="B331" s="31" t="s">
        <v>990</v>
      </c>
      <c r="C331" s="26" t="s">
        <v>312</v>
      </c>
      <c r="D331" s="51">
        <v>4</v>
      </c>
      <c r="E331" s="326"/>
      <c r="F331" s="326"/>
    </row>
    <row r="332" spans="1:6" ht="15.9" customHeight="1" x14ac:dyDescent="0.3">
      <c r="A332" s="26"/>
      <c r="B332" s="31" t="s">
        <v>992</v>
      </c>
      <c r="C332" s="26" t="s">
        <v>312</v>
      </c>
      <c r="D332" s="51">
        <v>4</v>
      </c>
      <c r="E332" s="326"/>
      <c r="F332" s="326"/>
    </row>
    <row r="333" spans="1:6" ht="6" customHeight="1" x14ac:dyDescent="0.3">
      <c r="A333" s="26"/>
      <c r="B333" s="25"/>
      <c r="C333" s="26"/>
      <c r="D333" s="27"/>
      <c r="E333" s="326"/>
      <c r="F333" s="326"/>
    </row>
    <row r="334" spans="1:6" ht="15.9" customHeight="1" x14ac:dyDescent="0.3">
      <c r="A334" s="67"/>
      <c r="B334" s="30" t="s">
        <v>1070</v>
      </c>
      <c r="C334" s="26"/>
      <c r="D334" s="51"/>
      <c r="E334" s="326"/>
      <c r="F334" s="326"/>
    </row>
    <row r="335" spans="1:6" ht="30" customHeight="1" x14ac:dyDescent="0.3">
      <c r="A335" s="26"/>
      <c r="B335" s="25" t="s">
        <v>1071</v>
      </c>
      <c r="C335" s="26"/>
      <c r="D335" s="51"/>
      <c r="E335" s="326"/>
      <c r="F335" s="326"/>
    </row>
    <row r="336" spans="1:6" ht="15.9" customHeight="1" x14ac:dyDescent="0.3">
      <c r="A336" s="26"/>
      <c r="B336" s="25" t="s">
        <v>1072</v>
      </c>
      <c r="C336" s="26"/>
      <c r="D336" s="51"/>
      <c r="E336" s="326"/>
      <c r="F336" s="326"/>
    </row>
    <row r="337" spans="1:6" ht="15.9" customHeight="1" x14ac:dyDescent="0.3">
      <c r="A337" s="26"/>
      <c r="B337" s="31" t="s">
        <v>990</v>
      </c>
      <c r="C337" s="26" t="s">
        <v>310</v>
      </c>
      <c r="D337" s="51">
        <v>6000</v>
      </c>
      <c r="E337" s="326"/>
      <c r="F337" s="326"/>
    </row>
    <row r="338" spans="1:6" ht="15.9" customHeight="1" x14ac:dyDescent="0.3">
      <c r="A338" s="26"/>
      <c r="B338" s="31" t="s">
        <v>992</v>
      </c>
      <c r="C338" s="26" t="s">
        <v>310</v>
      </c>
      <c r="D338" s="51">
        <v>6000</v>
      </c>
      <c r="E338" s="326"/>
      <c r="F338" s="326"/>
    </row>
    <row r="339" spans="1:6" ht="6" customHeight="1" x14ac:dyDescent="0.3">
      <c r="A339" s="26"/>
      <c r="B339" s="25"/>
      <c r="C339" s="26"/>
      <c r="D339" s="27"/>
      <c r="E339" s="326"/>
      <c r="F339" s="326"/>
    </row>
    <row r="340" spans="1:6" ht="15.9" customHeight="1" x14ac:dyDescent="0.3">
      <c r="A340" s="26"/>
      <c r="B340" s="25" t="s">
        <v>1073</v>
      </c>
      <c r="C340" s="26"/>
      <c r="D340" s="51"/>
      <c r="E340" s="326"/>
      <c r="F340" s="326"/>
    </row>
    <row r="341" spans="1:6" ht="15.9" customHeight="1" x14ac:dyDescent="0.3">
      <c r="A341" s="26"/>
      <c r="B341" s="31" t="s">
        <v>990</v>
      </c>
      <c r="C341" s="26" t="s">
        <v>310</v>
      </c>
      <c r="D341" s="51">
        <v>4000</v>
      </c>
      <c r="E341" s="326"/>
      <c r="F341" s="326"/>
    </row>
    <row r="342" spans="1:6" ht="15.9" customHeight="1" x14ac:dyDescent="0.3">
      <c r="A342" s="26"/>
      <c r="B342" s="31" t="s">
        <v>992</v>
      </c>
      <c r="C342" s="26" t="s">
        <v>310</v>
      </c>
      <c r="D342" s="51">
        <v>4000</v>
      </c>
      <c r="E342" s="326"/>
      <c r="F342" s="326"/>
    </row>
    <row r="343" spans="1:6" ht="6" customHeight="1" x14ac:dyDescent="0.3">
      <c r="A343" s="26"/>
      <c r="B343" s="25"/>
      <c r="C343" s="26"/>
      <c r="D343" s="27"/>
      <c r="E343" s="326"/>
      <c r="F343" s="326"/>
    </row>
    <row r="344" spans="1:6" ht="15.9" customHeight="1" x14ac:dyDescent="0.3">
      <c r="A344" s="26"/>
      <c r="B344" s="25" t="s">
        <v>1074</v>
      </c>
      <c r="C344" s="26"/>
      <c r="D344" s="51"/>
      <c r="E344" s="326"/>
      <c r="F344" s="326"/>
    </row>
    <row r="345" spans="1:6" ht="15.9" customHeight="1" x14ac:dyDescent="0.3">
      <c r="A345" s="248"/>
      <c r="B345" s="31" t="s">
        <v>990</v>
      </c>
      <c r="C345" s="26" t="s">
        <v>310</v>
      </c>
      <c r="D345" s="51">
        <v>800</v>
      </c>
      <c r="E345" s="326"/>
      <c r="F345" s="326"/>
    </row>
    <row r="346" spans="1:6" ht="15.9" customHeight="1" x14ac:dyDescent="0.3">
      <c r="A346" s="248"/>
      <c r="B346" s="31" t="s">
        <v>992</v>
      </c>
      <c r="C346" s="26" t="s">
        <v>310</v>
      </c>
      <c r="D346" s="51">
        <v>800</v>
      </c>
      <c r="E346" s="326"/>
      <c r="F346" s="326"/>
    </row>
    <row r="347" spans="1:6" ht="6" customHeight="1" x14ac:dyDescent="0.3">
      <c r="A347" s="26"/>
      <c r="B347" s="25"/>
      <c r="C347" s="26"/>
      <c r="D347" s="27"/>
      <c r="E347" s="326"/>
      <c r="F347" s="326"/>
    </row>
    <row r="348" spans="1:6" ht="15.9" customHeight="1" x14ac:dyDescent="0.3">
      <c r="A348" s="67"/>
      <c r="B348" s="30" t="s">
        <v>1075</v>
      </c>
      <c r="C348" s="26"/>
      <c r="D348" s="51"/>
      <c r="E348" s="326"/>
      <c r="F348" s="326"/>
    </row>
    <row r="349" spans="1:6" ht="27.6" x14ac:dyDescent="0.3">
      <c r="A349" s="26"/>
      <c r="B349" s="25" t="s">
        <v>1076</v>
      </c>
      <c r="C349" s="26"/>
      <c r="D349" s="51"/>
      <c r="E349" s="326"/>
      <c r="F349" s="326"/>
    </row>
    <row r="350" spans="1:6" ht="15.9" customHeight="1" x14ac:dyDescent="0.3">
      <c r="A350" s="248"/>
      <c r="B350" s="25" t="s">
        <v>1072</v>
      </c>
      <c r="C350" s="26"/>
      <c r="D350" s="51"/>
      <c r="E350" s="326"/>
      <c r="F350" s="326"/>
    </row>
    <row r="351" spans="1:6" ht="15.9" customHeight="1" x14ac:dyDescent="0.3">
      <c r="A351" s="248"/>
      <c r="B351" s="31" t="s">
        <v>990</v>
      </c>
      <c r="C351" s="26" t="s">
        <v>310</v>
      </c>
      <c r="D351" s="51">
        <v>2500</v>
      </c>
      <c r="E351" s="326"/>
      <c r="F351" s="326"/>
    </row>
    <row r="352" spans="1:6" ht="15.9" customHeight="1" x14ac:dyDescent="0.3">
      <c r="A352" s="248"/>
      <c r="B352" s="31" t="s">
        <v>992</v>
      </c>
      <c r="C352" s="26" t="s">
        <v>310</v>
      </c>
      <c r="D352" s="51">
        <v>2500</v>
      </c>
      <c r="E352" s="326"/>
      <c r="F352" s="326"/>
    </row>
    <row r="353" spans="1:6" ht="6" customHeight="1" x14ac:dyDescent="0.3">
      <c r="A353" s="26"/>
      <c r="B353" s="25"/>
      <c r="C353" s="26"/>
      <c r="D353" s="27"/>
      <c r="E353" s="326"/>
      <c r="F353" s="326"/>
    </row>
    <row r="354" spans="1:6" ht="15.9" customHeight="1" x14ac:dyDescent="0.3">
      <c r="A354" s="67"/>
      <c r="B354" s="30" t="s">
        <v>1077</v>
      </c>
      <c r="C354" s="26"/>
      <c r="D354" s="51"/>
      <c r="E354" s="326"/>
      <c r="F354" s="326"/>
    </row>
    <row r="355" spans="1:6" ht="27.6" x14ac:dyDescent="0.3">
      <c r="A355" s="26"/>
      <c r="B355" s="25" t="s">
        <v>1076</v>
      </c>
      <c r="C355" s="26"/>
      <c r="D355" s="51"/>
      <c r="E355" s="326"/>
      <c r="F355" s="326"/>
    </row>
    <row r="356" spans="1:6" ht="15.9" customHeight="1" x14ac:dyDescent="0.3">
      <c r="A356" s="248"/>
      <c r="B356" s="25" t="s">
        <v>1072</v>
      </c>
      <c r="C356" s="26"/>
      <c r="D356" s="51"/>
      <c r="E356" s="326"/>
      <c r="F356" s="326"/>
    </row>
    <row r="357" spans="1:6" ht="15.9" customHeight="1" x14ac:dyDescent="0.3">
      <c r="A357" s="248"/>
      <c r="B357" s="31" t="s">
        <v>990</v>
      </c>
      <c r="C357" s="26" t="s">
        <v>310</v>
      </c>
      <c r="D357" s="51">
        <v>2500</v>
      </c>
      <c r="E357" s="326"/>
      <c r="F357" s="326"/>
    </row>
    <row r="358" spans="1:6" ht="15.9" customHeight="1" x14ac:dyDescent="0.3">
      <c r="A358" s="248"/>
      <c r="B358" s="31" t="s">
        <v>992</v>
      </c>
      <c r="C358" s="26" t="s">
        <v>310</v>
      </c>
      <c r="D358" s="51">
        <f>SUM(D357)</f>
        <v>2500</v>
      </c>
      <c r="E358" s="326"/>
      <c r="F358" s="326"/>
    </row>
    <row r="359" spans="1:6" ht="6" customHeight="1" x14ac:dyDescent="0.3">
      <c r="A359" s="26"/>
      <c r="B359" s="25"/>
      <c r="C359" s="26"/>
      <c r="D359" s="27"/>
      <c r="E359" s="326"/>
      <c r="F359" s="326"/>
    </row>
    <row r="360" spans="1:6" ht="15.9" customHeight="1" x14ac:dyDescent="0.3">
      <c r="A360" s="248"/>
      <c r="B360" s="25" t="s">
        <v>1073</v>
      </c>
      <c r="C360" s="26"/>
      <c r="D360" s="51"/>
      <c r="E360" s="326"/>
      <c r="F360" s="326"/>
    </row>
    <row r="361" spans="1:6" ht="15.9" customHeight="1" x14ac:dyDescent="0.3">
      <c r="A361" s="26"/>
      <c r="B361" s="31" t="s">
        <v>990</v>
      </c>
      <c r="C361" s="26" t="s">
        <v>310</v>
      </c>
      <c r="D361" s="51">
        <f>SUM(D345)/2</f>
        <v>400</v>
      </c>
      <c r="E361" s="326"/>
      <c r="F361" s="326"/>
    </row>
    <row r="362" spans="1:6" ht="15.9" customHeight="1" x14ac:dyDescent="0.3">
      <c r="A362" s="248"/>
      <c r="B362" s="31" t="s">
        <v>992</v>
      </c>
      <c r="C362" s="26" t="s">
        <v>310</v>
      </c>
      <c r="D362" s="51">
        <f>SUM(D361)</f>
        <v>400</v>
      </c>
      <c r="E362" s="326"/>
      <c r="F362" s="326"/>
    </row>
    <row r="363" spans="1:6" ht="15.9" customHeight="1" x14ac:dyDescent="0.3">
      <c r="A363" s="248"/>
      <c r="B363" s="31"/>
      <c r="C363" s="26"/>
      <c r="D363" s="51"/>
      <c r="E363" s="326"/>
      <c r="F363" s="326"/>
    </row>
    <row r="364" spans="1:6" ht="15.9" customHeight="1" x14ac:dyDescent="0.3">
      <c r="A364" s="248"/>
      <c r="B364" s="31"/>
      <c r="C364" s="26"/>
      <c r="D364" s="51"/>
      <c r="E364" s="326"/>
      <c r="F364" s="326"/>
    </row>
    <row r="365" spans="1:6" ht="15.9" customHeight="1" x14ac:dyDescent="0.3">
      <c r="A365" s="248"/>
      <c r="B365" s="31"/>
      <c r="C365" s="26"/>
      <c r="D365" s="51"/>
      <c r="E365" s="326"/>
      <c r="F365" s="326"/>
    </row>
    <row r="366" spans="1:6" ht="15.9" customHeight="1" x14ac:dyDescent="0.3">
      <c r="A366" s="248"/>
      <c r="B366" s="31"/>
      <c r="C366" s="26"/>
      <c r="D366" s="51"/>
      <c r="E366" s="326"/>
      <c r="F366" s="326"/>
    </row>
    <row r="367" spans="1:6" ht="15.9" customHeight="1" x14ac:dyDescent="0.3">
      <c r="A367" s="248"/>
      <c r="B367" s="31"/>
      <c r="C367" s="26"/>
      <c r="D367" s="51"/>
      <c r="E367" s="326"/>
      <c r="F367" s="326"/>
    </row>
    <row r="368" spans="1:6" ht="15.9" customHeight="1" x14ac:dyDescent="0.3">
      <c r="A368" s="248"/>
      <c r="B368" s="31"/>
      <c r="C368" s="26"/>
      <c r="D368" s="51"/>
      <c r="E368" s="326"/>
      <c r="F368" s="326"/>
    </row>
    <row r="369" spans="1:6" ht="15.9" customHeight="1" thickBot="1" x14ac:dyDescent="0.35">
      <c r="A369" s="248"/>
      <c r="B369" s="31"/>
      <c r="C369" s="26"/>
      <c r="D369" s="51"/>
      <c r="E369" s="326"/>
      <c r="F369" s="326"/>
    </row>
    <row r="370" spans="1:6" s="38" customFormat="1" ht="24.9" customHeight="1" thickBot="1" x14ac:dyDescent="0.35">
      <c r="A370" s="240"/>
      <c r="B370" s="35" t="s">
        <v>1013</v>
      </c>
      <c r="C370" s="36"/>
      <c r="D370" s="37"/>
      <c r="E370" s="324"/>
      <c r="F370" s="330"/>
    </row>
    <row r="371" spans="1:6" s="38" customFormat="1" ht="15.9" customHeight="1" thickBot="1" x14ac:dyDescent="0.35">
      <c r="A371" s="252"/>
      <c r="B371" s="242"/>
      <c r="C371" s="243"/>
      <c r="D371" s="244"/>
      <c r="E371" s="322"/>
      <c r="F371" s="323"/>
    </row>
    <row r="372" spans="1:6" s="21" customFormat="1" ht="24.9" customHeight="1" thickBot="1" x14ac:dyDescent="0.35">
      <c r="A372" s="228" t="s">
        <v>35</v>
      </c>
      <c r="B372" s="24" t="s">
        <v>980</v>
      </c>
      <c r="C372" s="23" t="s">
        <v>981</v>
      </c>
      <c r="D372" s="23" t="s">
        <v>982</v>
      </c>
      <c r="E372" s="317" t="s">
        <v>983</v>
      </c>
      <c r="F372" s="318" t="s">
        <v>984</v>
      </c>
    </row>
    <row r="373" spans="1:6" s="38" customFormat="1" ht="24.9" customHeight="1" thickBot="1" x14ac:dyDescent="0.35">
      <c r="A373" s="245"/>
      <c r="B373" s="35" t="s">
        <v>1014</v>
      </c>
      <c r="C373" s="36"/>
      <c r="D373" s="37"/>
      <c r="E373" s="324"/>
      <c r="F373" s="325"/>
    </row>
    <row r="374" spans="1:6" ht="6" customHeight="1" x14ac:dyDescent="0.3">
      <c r="A374" s="248"/>
      <c r="B374" s="31"/>
      <c r="C374" s="26"/>
      <c r="D374" s="26"/>
      <c r="E374" s="326"/>
      <c r="F374" s="326"/>
    </row>
    <row r="375" spans="1:6" ht="15.9" customHeight="1" x14ac:dyDescent="0.3">
      <c r="A375" s="250"/>
      <c r="B375" s="30" t="s">
        <v>1078</v>
      </c>
      <c r="C375" s="26"/>
      <c r="D375" s="51"/>
      <c r="E375" s="326"/>
      <c r="F375" s="326"/>
    </row>
    <row r="376" spans="1:6" ht="30" customHeight="1" x14ac:dyDescent="0.3">
      <c r="A376" s="26"/>
      <c r="B376" s="25" t="s">
        <v>1079</v>
      </c>
      <c r="C376" s="26"/>
      <c r="D376" s="51"/>
      <c r="E376" s="326"/>
      <c r="F376" s="326"/>
    </row>
    <row r="377" spans="1:6" ht="6" customHeight="1" x14ac:dyDescent="0.3">
      <c r="A377" s="26"/>
      <c r="B377" s="25"/>
      <c r="C377" s="26"/>
      <c r="D377" s="51"/>
      <c r="E377" s="326"/>
      <c r="F377" s="326"/>
    </row>
    <row r="378" spans="1:6" ht="30" customHeight="1" x14ac:dyDescent="0.3">
      <c r="A378" s="26"/>
      <c r="B378" s="25" t="s">
        <v>1080</v>
      </c>
      <c r="C378" s="26"/>
      <c r="D378" s="51"/>
      <c r="E378" s="326"/>
      <c r="F378" s="326"/>
    </row>
    <row r="379" spans="1:6" ht="15.9" customHeight="1" x14ac:dyDescent="0.3">
      <c r="A379" s="26"/>
      <c r="B379" s="31" t="s">
        <v>990</v>
      </c>
      <c r="C379" s="26" t="s">
        <v>991</v>
      </c>
      <c r="D379" s="51">
        <v>12</v>
      </c>
      <c r="E379" s="326"/>
      <c r="F379" s="326"/>
    </row>
    <row r="380" spans="1:6" ht="15.9" customHeight="1" x14ac:dyDescent="0.3">
      <c r="A380" s="26"/>
      <c r="B380" s="31" t="s">
        <v>992</v>
      </c>
      <c r="C380" s="26" t="s">
        <v>991</v>
      </c>
      <c r="D380" s="51">
        <f>+D379</f>
        <v>12</v>
      </c>
      <c r="E380" s="326"/>
      <c r="F380" s="326"/>
    </row>
    <row r="381" spans="1:6" ht="6" customHeight="1" x14ac:dyDescent="0.3">
      <c r="A381" s="26"/>
      <c r="B381" s="25"/>
      <c r="C381" s="26"/>
      <c r="D381" s="51"/>
      <c r="E381" s="326"/>
      <c r="F381" s="326"/>
    </row>
    <row r="382" spans="1:6" ht="30" customHeight="1" x14ac:dyDescent="0.3">
      <c r="A382" s="26"/>
      <c r="B382" s="25" t="s">
        <v>1081</v>
      </c>
      <c r="C382" s="26"/>
      <c r="D382" s="51"/>
      <c r="E382" s="326"/>
      <c r="F382" s="326"/>
    </row>
    <row r="383" spans="1:6" ht="15.9" customHeight="1" x14ac:dyDescent="0.3">
      <c r="A383" s="26"/>
      <c r="B383" s="31" t="s">
        <v>990</v>
      </c>
      <c r="C383" s="26" t="s">
        <v>991</v>
      </c>
      <c r="D383" s="51">
        <v>5</v>
      </c>
      <c r="E383" s="326"/>
      <c r="F383" s="326"/>
    </row>
    <row r="384" spans="1:6" ht="15.9" customHeight="1" x14ac:dyDescent="0.3">
      <c r="A384" s="248"/>
      <c r="B384" s="31" t="s">
        <v>992</v>
      </c>
      <c r="C384" s="26" t="s">
        <v>991</v>
      </c>
      <c r="D384" s="51">
        <f>+D383</f>
        <v>5</v>
      </c>
      <c r="E384" s="326"/>
      <c r="F384" s="326"/>
    </row>
    <row r="385" spans="1:6" ht="6" customHeight="1" x14ac:dyDescent="0.3">
      <c r="A385" s="26"/>
      <c r="B385" s="25"/>
      <c r="C385" s="26"/>
      <c r="D385" s="51"/>
      <c r="E385" s="326"/>
      <c r="F385" s="326"/>
    </row>
    <row r="386" spans="1:6" ht="30" customHeight="1" x14ac:dyDescent="0.3">
      <c r="A386" s="26"/>
      <c r="B386" s="25" t="s">
        <v>1082</v>
      </c>
      <c r="C386" s="26"/>
      <c r="D386" s="51"/>
      <c r="E386" s="326"/>
      <c r="F386" s="326"/>
    </row>
    <row r="387" spans="1:6" ht="15.9" customHeight="1" x14ac:dyDescent="0.3">
      <c r="A387" s="26"/>
      <c r="B387" s="31" t="s">
        <v>990</v>
      </c>
      <c r="C387" s="26" t="s">
        <v>991</v>
      </c>
      <c r="D387" s="51">
        <v>40</v>
      </c>
      <c r="E387" s="326"/>
      <c r="F387" s="326"/>
    </row>
    <row r="388" spans="1:6" ht="15.9" customHeight="1" x14ac:dyDescent="0.3">
      <c r="A388" s="26"/>
      <c r="B388" s="31" t="s">
        <v>992</v>
      </c>
      <c r="C388" s="26" t="s">
        <v>991</v>
      </c>
      <c r="D388" s="51">
        <f>+D387</f>
        <v>40</v>
      </c>
      <c r="E388" s="326"/>
      <c r="F388" s="326"/>
    </row>
    <row r="389" spans="1:6" ht="6" customHeight="1" x14ac:dyDescent="0.3">
      <c r="A389" s="26"/>
      <c r="B389" s="25"/>
      <c r="C389" s="26"/>
      <c r="D389" s="51"/>
      <c r="E389" s="326"/>
      <c r="F389" s="326"/>
    </row>
    <row r="390" spans="1:6" ht="45" customHeight="1" x14ac:dyDescent="0.3">
      <c r="A390" s="26"/>
      <c r="B390" s="25" t="s">
        <v>1083</v>
      </c>
      <c r="C390" s="26"/>
      <c r="D390" s="51"/>
      <c r="E390" s="326"/>
      <c r="F390" s="326"/>
    </row>
    <row r="391" spans="1:6" ht="15.9" customHeight="1" x14ac:dyDescent="0.3">
      <c r="A391" s="26"/>
      <c r="B391" s="31" t="s">
        <v>990</v>
      </c>
      <c r="C391" s="26" t="s">
        <v>991</v>
      </c>
      <c r="D391" s="51">
        <v>40</v>
      </c>
      <c r="E391" s="326"/>
      <c r="F391" s="326"/>
    </row>
    <row r="392" spans="1:6" ht="15.9" customHeight="1" x14ac:dyDescent="0.3">
      <c r="A392" s="248"/>
      <c r="B392" s="31" t="s">
        <v>992</v>
      </c>
      <c r="C392" s="26" t="s">
        <v>991</v>
      </c>
      <c r="D392" s="51">
        <f>+D391</f>
        <v>40</v>
      </c>
      <c r="E392" s="326"/>
      <c r="F392" s="326"/>
    </row>
    <row r="393" spans="1:6" ht="6" customHeight="1" x14ac:dyDescent="0.3">
      <c r="A393" s="26"/>
      <c r="B393" s="25"/>
      <c r="C393" s="26"/>
      <c r="D393" s="27"/>
      <c r="E393" s="326"/>
      <c r="F393" s="326"/>
    </row>
    <row r="394" spans="1:6" ht="15.9" customHeight="1" x14ac:dyDescent="0.3">
      <c r="A394" s="67"/>
      <c r="B394" s="30" t="s">
        <v>1084</v>
      </c>
      <c r="C394" s="26"/>
      <c r="D394" s="51"/>
      <c r="E394" s="326"/>
      <c r="F394" s="326"/>
    </row>
    <row r="395" spans="1:6" ht="15.9" customHeight="1" x14ac:dyDescent="0.3">
      <c r="A395" s="26"/>
      <c r="B395" s="25" t="s">
        <v>1085</v>
      </c>
      <c r="C395" s="26"/>
      <c r="D395" s="51"/>
      <c r="E395" s="326"/>
      <c r="F395" s="326"/>
    </row>
    <row r="396" spans="1:6" ht="15.9" customHeight="1" x14ac:dyDescent="0.3">
      <c r="A396" s="26"/>
      <c r="B396" s="25" t="s">
        <v>1086</v>
      </c>
      <c r="C396" s="26"/>
      <c r="D396" s="51"/>
      <c r="E396" s="326"/>
      <c r="F396" s="326"/>
    </row>
    <row r="397" spans="1:6" ht="15.9" customHeight="1" x14ac:dyDescent="0.3">
      <c r="A397" s="26"/>
      <c r="B397" s="31" t="s">
        <v>990</v>
      </c>
      <c r="C397" s="26" t="s">
        <v>991</v>
      </c>
      <c r="D397" s="51">
        <v>15</v>
      </c>
      <c r="E397" s="326"/>
      <c r="F397" s="326"/>
    </row>
    <row r="398" spans="1:6" ht="15.9" customHeight="1" x14ac:dyDescent="0.3">
      <c r="A398" s="26"/>
      <c r="B398" s="31" t="s">
        <v>992</v>
      </c>
      <c r="C398" s="26" t="s">
        <v>991</v>
      </c>
      <c r="D398" s="51">
        <v>15</v>
      </c>
      <c r="E398" s="326"/>
      <c r="F398" s="326"/>
    </row>
    <row r="399" spans="1:6" ht="6" customHeight="1" x14ac:dyDescent="0.3">
      <c r="A399" s="26"/>
      <c r="B399" s="25"/>
      <c r="C399" s="26"/>
      <c r="D399" s="27"/>
      <c r="E399" s="326"/>
      <c r="F399" s="326"/>
    </row>
    <row r="400" spans="1:6" ht="15.9" customHeight="1" x14ac:dyDescent="0.3">
      <c r="A400" s="26"/>
      <c r="B400" s="25" t="s">
        <v>1087</v>
      </c>
      <c r="C400" s="26"/>
      <c r="D400" s="51"/>
      <c r="E400" s="326"/>
      <c r="F400" s="326"/>
    </row>
    <row r="401" spans="1:6" ht="15.9" customHeight="1" x14ac:dyDescent="0.3">
      <c r="A401" s="26"/>
      <c r="B401" s="31" t="s">
        <v>990</v>
      </c>
      <c r="C401" s="26" t="s">
        <v>991</v>
      </c>
      <c r="D401" s="51">
        <v>15</v>
      </c>
      <c r="E401" s="326"/>
      <c r="F401" s="326"/>
    </row>
    <row r="402" spans="1:6" ht="15.9" customHeight="1" x14ac:dyDescent="0.3">
      <c r="A402" s="26"/>
      <c r="B402" s="31" t="s">
        <v>992</v>
      </c>
      <c r="C402" s="26" t="s">
        <v>991</v>
      </c>
      <c r="D402" s="51">
        <v>15</v>
      </c>
      <c r="E402" s="326"/>
      <c r="F402" s="326"/>
    </row>
    <row r="403" spans="1:6" ht="6" customHeight="1" x14ac:dyDescent="0.3">
      <c r="A403" s="26"/>
      <c r="B403" s="25"/>
      <c r="C403" s="26"/>
      <c r="D403" s="27"/>
      <c r="E403" s="326"/>
      <c r="F403" s="326"/>
    </row>
    <row r="404" spans="1:6" ht="15.9" customHeight="1" x14ac:dyDescent="0.3">
      <c r="A404" s="26"/>
      <c r="B404" s="25" t="s">
        <v>1088</v>
      </c>
      <c r="C404" s="26"/>
      <c r="D404" s="51"/>
      <c r="E404" s="326"/>
      <c r="F404" s="326"/>
    </row>
    <row r="405" spans="1:6" ht="15.9" customHeight="1" x14ac:dyDescent="0.3">
      <c r="A405" s="26"/>
      <c r="B405" s="31" t="s">
        <v>990</v>
      </c>
      <c r="C405" s="26" t="s">
        <v>991</v>
      </c>
      <c r="D405" s="51">
        <v>15</v>
      </c>
      <c r="E405" s="326"/>
      <c r="F405" s="326"/>
    </row>
    <row r="406" spans="1:6" ht="15.9" customHeight="1" x14ac:dyDescent="0.3">
      <c r="A406" s="26"/>
      <c r="B406" s="31" t="s">
        <v>992</v>
      </c>
      <c r="C406" s="26" t="s">
        <v>991</v>
      </c>
      <c r="D406" s="51">
        <v>15</v>
      </c>
      <c r="E406" s="326"/>
      <c r="F406" s="326"/>
    </row>
    <row r="407" spans="1:6" ht="6" customHeight="1" x14ac:dyDescent="0.3">
      <c r="A407" s="26"/>
      <c r="B407" s="25"/>
      <c r="C407" s="26"/>
      <c r="D407" s="27"/>
      <c r="E407" s="326"/>
      <c r="F407" s="326"/>
    </row>
    <row r="408" spans="1:6" ht="15.9" customHeight="1" x14ac:dyDescent="0.3">
      <c r="A408" s="67"/>
      <c r="B408" s="30" t="s">
        <v>1089</v>
      </c>
      <c r="C408" s="26"/>
      <c r="D408" s="51"/>
      <c r="E408" s="326"/>
      <c r="F408" s="326"/>
    </row>
    <row r="409" spans="1:6" ht="45" customHeight="1" x14ac:dyDescent="0.3">
      <c r="A409" s="26"/>
      <c r="B409" s="25" t="s">
        <v>1090</v>
      </c>
      <c r="C409" s="26"/>
      <c r="D409" s="51"/>
      <c r="E409" s="326"/>
      <c r="F409" s="326"/>
    </row>
    <row r="410" spans="1:6" ht="15.9" customHeight="1" x14ac:dyDescent="0.3">
      <c r="A410" s="26"/>
      <c r="B410" s="25" t="s">
        <v>1091</v>
      </c>
      <c r="C410" s="26"/>
      <c r="D410" s="51"/>
      <c r="E410" s="326"/>
      <c r="F410" s="326"/>
    </row>
    <row r="411" spans="1:6" ht="15.9" customHeight="1" x14ac:dyDescent="0.3">
      <c r="A411" s="26"/>
      <c r="B411" s="31" t="s">
        <v>990</v>
      </c>
      <c r="C411" s="26" t="s">
        <v>991</v>
      </c>
      <c r="D411" s="51">
        <v>8</v>
      </c>
      <c r="E411" s="326"/>
      <c r="F411" s="326"/>
    </row>
    <row r="412" spans="1:6" ht="15.9" customHeight="1" x14ac:dyDescent="0.3">
      <c r="A412" s="26"/>
      <c r="B412" s="31" t="s">
        <v>992</v>
      </c>
      <c r="C412" s="26" t="s">
        <v>991</v>
      </c>
      <c r="D412" s="51">
        <v>8</v>
      </c>
      <c r="E412" s="326"/>
      <c r="F412" s="326"/>
    </row>
    <row r="413" spans="1:6" ht="6" customHeight="1" x14ac:dyDescent="0.3">
      <c r="A413" s="26"/>
      <c r="B413" s="25"/>
      <c r="C413" s="26"/>
      <c r="D413" s="27"/>
      <c r="E413" s="326"/>
      <c r="F413" s="326"/>
    </row>
    <row r="414" spans="1:6" ht="15.9" customHeight="1" x14ac:dyDescent="0.3">
      <c r="A414" s="67"/>
      <c r="B414" s="30" t="s">
        <v>1092</v>
      </c>
      <c r="C414" s="26"/>
      <c r="D414" s="51"/>
      <c r="E414" s="326"/>
      <c r="F414" s="326"/>
    </row>
    <row r="415" spans="1:6" ht="30" customHeight="1" x14ac:dyDescent="0.3">
      <c r="A415" s="26"/>
      <c r="B415" s="25" t="s">
        <v>1093</v>
      </c>
      <c r="C415" s="26"/>
      <c r="D415" s="51"/>
      <c r="E415" s="326"/>
      <c r="F415" s="326"/>
    </row>
    <row r="416" spans="1:6" ht="15.9" customHeight="1" x14ac:dyDescent="0.3">
      <c r="A416" s="26"/>
      <c r="B416" s="25" t="s">
        <v>1094</v>
      </c>
      <c r="C416" s="26"/>
      <c r="D416" s="52"/>
      <c r="E416" s="326"/>
      <c r="F416" s="326"/>
    </row>
    <row r="417" spans="1:6" ht="15.9" customHeight="1" x14ac:dyDescent="0.3">
      <c r="A417" s="26"/>
      <c r="B417" s="31" t="s">
        <v>990</v>
      </c>
      <c r="C417" s="26" t="s">
        <v>991</v>
      </c>
      <c r="D417" s="51">
        <v>4</v>
      </c>
      <c r="E417" s="326"/>
      <c r="F417" s="326"/>
    </row>
    <row r="418" spans="1:6" ht="15.9" customHeight="1" x14ac:dyDescent="0.3">
      <c r="A418" s="248"/>
      <c r="B418" s="31" t="s">
        <v>992</v>
      </c>
      <c r="C418" s="26" t="s">
        <v>991</v>
      </c>
      <c r="D418" s="51">
        <v>4</v>
      </c>
      <c r="E418" s="326"/>
      <c r="F418" s="326"/>
    </row>
    <row r="419" spans="1:6" ht="6" customHeight="1" x14ac:dyDescent="0.3">
      <c r="A419" s="248"/>
      <c r="B419" s="31"/>
      <c r="C419" s="26"/>
      <c r="D419" s="26"/>
      <c r="E419" s="326"/>
      <c r="F419" s="326"/>
    </row>
    <row r="420" spans="1:6" ht="15.9" customHeight="1" x14ac:dyDescent="0.3">
      <c r="A420" s="250"/>
      <c r="B420" s="30" t="s">
        <v>1095</v>
      </c>
      <c r="C420" s="26"/>
      <c r="D420" s="51"/>
      <c r="E420" s="326"/>
      <c r="F420" s="326"/>
    </row>
    <row r="421" spans="1:6" ht="6" customHeight="1" x14ac:dyDescent="0.3">
      <c r="A421" s="26"/>
      <c r="B421" s="25"/>
      <c r="C421" s="26"/>
      <c r="D421" s="27"/>
      <c r="E421" s="326"/>
      <c r="F421" s="326"/>
    </row>
    <row r="422" spans="1:6" ht="15.9" customHeight="1" x14ac:dyDescent="0.3">
      <c r="A422" s="248"/>
      <c r="B422" s="25" t="s">
        <v>1096</v>
      </c>
      <c r="C422" s="26"/>
      <c r="D422" s="51"/>
      <c r="E422" s="326"/>
      <c r="F422" s="326"/>
    </row>
    <row r="423" spans="1:6" ht="6" customHeight="1" x14ac:dyDescent="0.3">
      <c r="A423" s="26"/>
      <c r="B423" s="25"/>
      <c r="C423" s="26"/>
      <c r="D423" s="27"/>
      <c r="E423" s="326"/>
      <c r="F423" s="326"/>
    </row>
    <row r="424" spans="1:6" ht="15.9" customHeight="1" x14ac:dyDescent="0.3">
      <c r="A424" s="26"/>
      <c r="B424" s="25" t="s">
        <v>1097</v>
      </c>
      <c r="C424" s="26"/>
      <c r="D424" s="51"/>
      <c r="E424" s="326"/>
      <c r="F424" s="326"/>
    </row>
    <row r="425" spans="1:6" ht="15.9" customHeight="1" x14ac:dyDescent="0.3">
      <c r="A425" s="26"/>
      <c r="B425" s="31" t="s">
        <v>990</v>
      </c>
      <c r="C425" s="26" t="s">
        <v>991</v>
      </c>
      <c r="D425" s="51">
        <v>8</v>
      </c>
      <c r="E425" s="326"/>
      <c r="F425" s="326"/>
    </row>
    <row r="426" spans="1:6" ht="15.9" customHeight="1" x14ac:dyDescent="0.3">
      <c r="A426" s="26"/>
      <c r="B426" s="31" t="s">
        <v>992</v>
      </c>
      <c r="C426" s="26" t="s">
        <v>991</v>
      </c>
      <c r="D426" s="51">
        <f>SUM(D425)</f>
        <v>8</v>
      </c>
      <c r="E426" s="326"/>
      <c r="F426" s="326"/>
    </row>
    <row r="427" spans="1:6" ht="6" customHeight="1" x14ac:dyDescent="0.3">
      <c r="A427" s="26"/>
      <c r="B427" s="25"/>
      <c r="C427" s="26"/>
      <c r="D427" s="27"/>
      <c r="E427" s="326"/>
      <c r="F427" s="326"/>
    </row>
    <row r="428" spans="1:6" ht="15.9" customHeight="1" x14ac:dyDescent="0.3">
      <c r="A428" s="67"/>
      <c r="B428" s="30" t="s">
        <v>1098</v>
      </c>
      <c r="C428" s="26"/>
      <c r="D428" s="51"/>
      <c r="E428" s="326"/>
      <c r="F428" s="326"/>
    </row>
    <row r="429" spans="1:6" ht="60" customHeight="1" x14ac:dyDescent="0.3">
      <c r="A429" s="26"/>
      <c r="B429" s="25" t="s">
        <v>1099</v>
      </c>
      <c r="C429" s="26"/>
      <c r="D429" s="51"/>
      <c r="E429" s="326"/>
      <c r="F429" s="326"/>
    </row>
    <row r="430" spans="1:6" ht="30" customHeight="1" x14ac:dyDescent="0.3">
      <c r="A430" s="26"/>
      <c r="B430" s="55" t="s">
        <v>1100</v>
      </c>
      <c r="C430" s="26"/>
      <c r="D430" s="51"/>
      <c r="E430" s="326"/>
      <c r="F430" s="326"/>
    </row>
    <row r="431" spans="1:6" ht="6" customHeight="1" x14ac:dyDescent="0.3">
      <c r="A431" s="26"/>
      <c r="B431" s="25"/>
      <c r="C431" s="26"/>
      <c r="D431" s="51"/>
      <c r="E431" s="326"/>
      <c r="F431" s="326"/>
    </row>
    <row r="432" spans="1:6" s="58" customFormat="1" ht="30" customHeight="1" x14ac:dyDescent="0.3">
      <c r="A432" s="252"/>
      <c r="B432" s="34" t="s">
        <v>1101</v>
      </c>
      <c r="C432" s="243"/>
      <c r="D432" s="56"/>
      <c r="E432" s="331"/>
      <c r="F432" s="332"/>
    </row>
    <row r="433" spans="1:6" ht="15.9" customHeight="1" x14ac:dyDescent="0.3">
      <c r="A433" s="26"/>
      <c r="B433" s="31" t="s">
        <v>990</v>
      </c>
      <c r="C433" s="26" t="s">
        <v>991</v>
      </c>
      <c r="D433" s="51">
        <v>8</v>
      </c>
      <c r="E433" s="326"/>
      <c r="F433" s="326"/>
    </row>
    <row r="434" spans="1:6" ht="15.9" customHeight="1" x14ac:dyDescent="0.3">
      <c r="A434" s="26"/>
      <c r="B434" s="31" t="s">
        <v>992</v>
      </c>
      <c r="C434" s="26" t="s">
        <v>991</v>
      </c>
      <c r="D434" s="51">
        <f>+D433</f>
        <v>8</v>
      </c>
      <c r="E434" s="326"/>
      <c r="F434" s="326"/>
    </row>
    <row r="435" spans="1:6" ht="15.9" customHeight="1" x14ac:dyDescent="0.3">
      <c r="A435" s="253"/>
      <c r="B435" s="31"/>
      <c r="C435" s="244"/>
      <c r="D435" s="51"/>
      <c r="E435" s="333"/>
      <c r="F435" s="326"/>
    </row>
    <row r="436" spans="1:6" ht="15.9" customHeight="1" x14ac:dyDescent="0.3">
      <c r="A436" s="253"/>
      <c r="B436" s="31"/>
      <c r="C436" s="244"/>
      <c r="D436" s="51"/>
      <c r="E436" s="333"/>
      <c r="F436" s="326"/>
    </row>
    <row r="437" spans="1:6" ht="15.9" customHeight="1" x14ac:dyDescent="0.3">
      <c r="A437" s="253"/>
      <c r="B437" s="31"/>
      <c r="C437" s="244"/>
      <c r="D437" s="51"/>
      <c r="E437" s="333"/>
      <c r="F437" s="326"/>
    </row>
    <row r="438" spans="1:6" ht="15.9" customHeight="1" x14ac:dyDescent="0.3">
      <c r="A438" s="253"/>
      <c r="B438" s="31"/>
      <c r="C438" s="244"/>
      <c r="D438" s="51"/>
      <c r="E438" s="333"/>
      <c r="F438" s="326"/>
    </row>
    <row r="439" spans="1:6" ht="15.9" customHeight="1" x14ac:dyDescent="0.3">
      <c r="A439" s="253"/>
      <c r="B439" s="31"/>
      <c r="C439" s="244"/>
      <c r="D439" s="51"/>
      <c r="E439" s="333"/>
      <c r="F439" s="326"/>
    </row>
    <row r="440" spans="1:6" ht="15.9" customHeight="1" x14ac:dyDescent="0.3">
      <c r="A440" s="253"/>
      <c r="B440" s="31"/>
      <c r="C440" s="244"/>
      <c r="D440" s="51"/>
      <c r="E440" s="333"/>
      <c r="F440" s="326"/>
    </row>
    <row r="441" spans="1:6" ht="15.9" customHeight="1" thickBot="1" x14ac:dyDescent="0.35">
      <c r="A441" s="253"/>
      <c r="B441" s="31"/>
      <c r="C441" s="244"/>
      <c r="D441" s="51"/>
      <c r="E441" s="333"/>
      <c r="F441" s="326"/>
    </row>
    <row r="442" spans="1:6" s="38" customFormat="1" ht="24.9" customHeight="1" thickBot="1" x14ac:dyDescent="0.35">
      <c r="A442" s="240"/>
      <c r="B442" s="35" t="s">
        <v>1013</v>
      </c>
      <c r="C442" s="36"/>
      <c r="D442" s="37"/>
      <c r="E442" s="324"/>
      <c r="F442" s="330"/>
    </row>
    <row r="443" spans="1:6" s="38" customFormat="1" ht="15.9" customHeight="1" thickBot="1" x14ac:dyDescent="0.35">
      <c r="A443" s="252"/>
      <c r="B443" s="242"/>
      <c r="C443" s="243"/>
      <c r="D443" s="244"/>
      <c r="E443" s="322"/>
      <c r="F443" s="323"/>
    </row>
    <row r="444" spans="1:6" s="21" customFormat="1" ht="24.9" customHeight="1" thickBot="1" x14ac:dyDescent="0.35">
      <c r="A444" s="228" t="s">
        <v>35</v>
      </c>
      <c r="B444" s="24" t="s">
        <v>980</v>
      </c>
      <c r="C444" s="23" t="s">
        <v>981</v>
      </c>
      <c r="D444" s="23" t="s">
        <v>982</v>
      </c>
      <c r="E444" s="317" t="s">
        <v>983</v>
      </c>
      <c r="F444" s="318" t="s">
        <v>984</v>
      </c>
    </row>
    <row r="445" spans="1:6" s="38" customFormat="1" ht="24.9" customHeight="1" thickBot="1" x14ac:dyDescent="0.35">
      <c r="A445" s="245"/>
      <c r="B445" s="35" t="s">
        <v>1014</v>
      </c>
      <c r="C445" s="36"/>
      <c r="D445" s="37"/>
      <c r="E445" s="324"/>
      <c r="F445" s="325"/>
    </row>
    <row r="446" spans="1:6" ht="6" customHeight="1" x14ac:dyDescent="0.3">
      <c r="A446" s="248"/>
      <c r="B446" s="31"/>
      <c r="C446" s="26"/>
      <c r="D446" s="26"/>
      <c r="E446" s="326"/>
      <c r="F446" s="326"/>
    </row>
    <row r="447" spans="1:6" s="58" customFormat="1" ht="45" customHeight="1" x14ac:dyDescent="0.3">
      <c r="A447" s="252"/>
      <c r="B447" s="34" t="s">
        <v>1102</v>
      </c>
      <c r="C447" s="243"/>
      <c r="D447" s="56"/>
      <c r="E447" s="331"/>
      <c r="F447" s="332"/>
    </row>
    <row r="448" spans="1:6" ht="15.9" customHeight="1" x14ac:dyDescent="0.3">
      <c r="A448" s="26"/>
      <c r="B448" s="31" t="s">
        <v>990</v>
      </c>
      <c r="C448" s="26" t="s">
        <v>991</v>
      </c>
      <c r="D448" s="51">
        <v>10</v>
      </c>
      <c r="E448" s="326"/>
      <c r="F448" s="326"/>
    </row>
    <row r="449" spans="1:6" ht="15.9" customHeight="1" x14ac:dyDescent="0.3">
      <c r="A449" s="26"/>
      <c r="B449" s="31" t="s">
        <v>992</v>
      </c>
      <c r="C449" s="26" t="s">
        <v>991</v>
      </c>
      <c r="D449" s="51">
        <f>+D448</f>
        <v>10</v>
      </c>
      <c r="E449" s="326"/>
      <c r="F449" s="326"/>
    </row>
    <row r="450" spans="1:6" ht="6" customHeight="1" x14ac:dyDescent="0.3">
      <c r="A450" s="26"/>
      <c r="B450" s="25"/>
      <c r="C450" s="26"/>
      <c r="D450" s="51"/>
      <c r="E450" s="326"/>
      <c r="F450" s="326"/>
    </row>
    <row r="451" spans="1:6" s="58" customFormat="1" ht="45" customHeight="1" x14ac:dyDescent="0.3">
      <c r="A451" s="252"/>
      <c r="B451" s="34" t="s">
        <v>1103</v>
      </c>
      <c r="C451" s="243"/>
      <c r="D451" s="56"/>
      <c r="E451" s="331"/>
      <c r="F451" s="332"/>
    </row>
    <row r="452" spans="1:6" ht="15.9" customHeight="1" x14ac:dyDescent="0.3">
      <c r="A452" s="26"/>
      <c r="B452" s="31" t="s">
        <v>990</v>
      </c>
      <c r="C452" s="26" t="s">
        <v>991</v>
      </c>
      <c r="D452" s="51">
        <v>4</v>
      </c>
      <c r="E452" s="326"/>
      <c r="F452" s="326"/>
    </row>
    <row r="453" spans="1:6" ht="15.9" customHeight="1" x14ac:dyDescent="0.3">
      <c r="A453" s="26"/>
      <c r="B453" s="31" t="s">
        <v>992</v>
      </c>
      <c r="C453" s="26" t="s">
        <v>991</v>
      </c>
      <c r="D453" s="51">
        <f>+D452</f>
        <v>4</v>
      </c>
      <c r="E453" s="326"/>
      <c r="F453" s="326"/>
    </row>
    <row r="454" spans="1:6" ht="6" customHeight="1" x14ac:dyDescent="0.3">
      <c r="A454" s="26"/>
      <c r="B454" s="25"/>
      <c r="C454" s="26"/>
      <c r="D454" s="51"/>
      <c r="E454" s="326"/>
      <c r="F454" s="326"/>
    </row>
    <row r="455" spans="1:6" s="58" customFormat="1" ht="45" customHeight="1" x14ac:dyDescent="0.3">
      <c r="A455" s="252"/>
      <c r="B455" s="34" t="s">
        <v>1104</v>
      </c>
      <c r="C455" s="243"/>
      <c r="D455" s="56"/>
      <c r="E455" s="331"/>
      <c r="F455" s="332"/>
    </row>
    <row r="456" spans="1:6" ht="15.9" customHeight="1" x14ac:dyDescent="0.3">
      <c r="A456" s="26"/>
      <c r="B456" s="31" t="s">
        <v>990</v>
      </c>
      <c r="C456" s="26" t="s">
        <v>991</v>
      </c>
      <c r="D456" s="51">
        <v>4</v>
      </c>
      <c r="E456" s="326"/>
      <c r="F456" s="326"/>
    </row>
    <row r="457" spans="1:6" ht="15.9" customHeight="1" x14ac:dyDescent="0.3">
      <c r="A457" s="26"/>
      <c r="B457" s="31" t="s">
        <v>992</v>
      </c>
      <c r="C457" s="26" t="s">
        <v>991</v>
      </c>
      <c r="D457" s="51">
        <f>+D456</f>
        <v>4</v>
      </c>
      <c r="E457" s="326"/>
      <c r="F457" s="326"/>
    </row>
    <row r="458" spans="1:6" ht="6" customHeight="1" x14ac:dyDescent="0.3">
      <c r="A458" s="26"/>
      <c r="B458" s="25"/>
      <c r="C458" s="26"/>
      <c r="D458" s="51"/>
      <c r="E458" s="326"/>
      <c r="F458" s="326"/>
    </row>
    <row r="459" spans="1:6" s="59" customFormat="1" ht="60" customHeight="1" x14ac:dyDescent="0.3">
      <c r="A459" s="253"/>
      <c r="B459" s="34" t="s">
        <v>1105</v>
      </c>
      <c r="C459" s="244"/>
      <c r="D459" s="26"/>
      <c r="E459" s="333"/>
      <c r="F459" s="326"/>
    </row>
    <row r="460" spans="1:6" ht="15.9" customHeight="1" x14ac:dyDescent="0.3">
      <c r="A460" s="26"/>
      <c r="B460" s="31" t="s">
        <v>990</v>
      </c>
      <c r="C460" s="26" t="s">
        <v>991</v>
      </c>
      <c r="D460" s="51">
        <v>2</v>
      </c>
      <c r="E460" s="326"/>
      <c r="F460" s="326"/>
    </row>
    <row r="461" spans="1:6" ht="15.9" customHeight="1" x14ac:dyDescent="0.3">
      <c r="A461" s="26"/>
      <c r="B461" s="31" t="s">
        <v>992</v>
      </c>
      <c r="C461" s="26" t="s">
        <v>991</v>
      </c>
      <c r="D461" s="51">
        <f>+D460</f>
        <v>2</v>
      </c>
      <c r="E461" s="326"/>
      <c r="F461" s="326"/>
    </row>
    <row r="462" spans="1:6" ht="6" customHeight="1" x14ac:dyDescent="0.3">
      <c r="A462" s="26"/>
      <c r="B462" s="25"/>
      <c r="C462" s="26"/>
      <c r="D462" s="51"/>
      <c r="E462" s="326"/>
      <c r="F462" s="326"/>
    </row>
    <row r="463" spans="1:6" s="59" customFormat="1" ht="60" customHeight="1" x14ac:dyDescent="0.3">
      <c r="A463" s="253"/>
      <c r="B463" s="34" t="s">
        <v>1106</v>
      </c>
      <c r="C463" s="244"/>
      <c r="D463" s="26"/>
      <c r="E463" s="333"/>
      <c r="F463" s="326"/>
    </row>
    <row r="464" spans="1:6" ht="15.9" customHeight="1" x14ac:dyDescent="0.3">
      <c r="A464" s="26"/>
      <c r="B464" s="31" t="s">
        <v>990</v>
      </c>
      <c r="C464" s="26" t="s">
        <v>991</v>
      </c>
      <c r="D464" s="51">
        <v>10</v>
      </c>
      <c r="E464" s="326"/>
      <c r="F464" s="326"/>
    </row>
    <row r="465" spans="1:6" ht="15.9" customHeight="1" x14ac:dyDescent="0.3">
      <c r="A465" s="26"/>
      <c r="B465" s="31" t="s">
        <v>992</v>
      </c>
      <c r="C465" s="26" t="s">
        <v>991</v>
      </c>
      <c r="D465" s="51">
        <f>+D464</f>
        <v>10</v>
      </c>
      <c r="E465" s="326"/>
      <c r="F465" s="326"/>
    </row>
    <row r="466" spans="1:6" ht="6" customHeight="1" x14ac:dyDescent="0.3">
      <c r="A466" s="254"/>
      <c r="B466" s="31"/>
      <c r="C466" s="244"/>
      <c r="D466" s="26"/>
      <c r="E466" s="333"/>
      <c r="F466" s="326"/>
    </row>
    <row r="467" spans="1:6" s="58" customFormat="1" ht="45" customHeight="1" x14ac:dyDescent="0.3">
      <c r="A467" s="252"/>
      <c r="B467" s="34" t="s">
        <v>1107</v>
      </c>
      <c r="C467" s="243"/>
      <c r="D467" s="56"/>
      <c r="E467" s="331"/>
      <c r="F467" s="332"/>
    </row>
    <row r="468" spans="1:6" ht="15.9" customHeight="1" x14ac:dyDescent="0.3">
      <c r="A468" s="26"/>
      <c r="B468" s="31" t="s">
        <v>990</v>
      </c>
      <c r="C468" s="26" t="s">
        <v>991</v>
      </c>
      <c r="D468" s="51">
        <v>12</v>
      </c>
      <c r="E468" s="326"/>
      <c r="F468" s="326"/>
    </row>
    <row r="469" spans="1:6" ht="15.9" customHeight="1" x14ac:dyDescent="0.3">
      <c r="A469" s="26"/>
      <c r="B469" s="31" t="s">
        <v>992</v>
      </c>
      <c r="C469" s="26" t="s">
        <v>991</v>
      </c>
      <c r="D469" s="51">
        <f>+D468</f>
        <v>12</v>
      </c>
      <c r="E469" s="326"/>
      <c r="F469" s="326"/>
    </row>
    <row r="470" spans="1:6" ht="6" customHeight="1" x14ac:dyDescent="0.3">
      <c r="A470" s="254"/>
      <c r="B470" s="31"/>
      <c r="C470" s="244"/>
      <c r="D470" s="26"/>
      <c r="E470" s="333"/>
      <c r="F470" s="326"/>
    </row>
    <row r="471" spans="1:6" s="58" customFormat="1" ht="45" customHeight="1" x14ac:dyDescent="0.3">
      <c r="A471" s="252"/>
      <c r="B471" s="34" t="s">
        <v>1108</v>
      </c>
      <c r="C471" s="243"/>
      <c r="D471" s="56"/>
      <c r="E471" s="331"/>
      <c r="F471" s="332"/>
    </row>
    <row r="472" spans="1:6" ht="15.9" customHeight="1" x14ac:dyDescent="0.3">
      <c r="A472" s="26"/>
      <c r="B472" s="31" t="s">
        <v>990</v>
      </c>
      <c r="C472" s="26" t="s">
        <v>991</v>
      </c>
      <c r="D472" s="51">
        <v>25</v>
      </c>
      <c r="E472" s="326"/>
      <c r="F472" s="326"/>
    </row>
    <row r="473" spans="1:6" ht="15.9" customHeight="1" x14ac:dyDescent="0.3">
      <c r="A473" s="26"/>
      <c r="B473" s="31" t="s">
        <v>992</v>
      </c>
      <c r="C473" s="26" t="s">
        <v>991</v>
      </c>
      <c r="D473" s="51">
        <f>+D472</f>
        <v>25</v>
      </c>
      <c r="E473" s="326"/>
      <c r="F473" s="326"/>
    </row>
    <row r="474" spans="1:6" ht="6" customHeight="1" x14ac:dyDescent="0.3">
      <c r="A474" s="254"/>
      <c r="B474" s="31"/>
      <c r="C474" s="244"/>
      <c r="D474" s="26"/>
      <c r="E474" s="333"/>
      <c r="F474" s="326"/>
    </row>
    <row r="475" spans="1:6" s="58" customFormat="1" ht="45" customHeight="1" x14ac:dyDescent="0.3">
      <c r="A475" s="252"/>
      <c r="B475" s="34" t="s">
        <v>1109</v>
      </c>
      <c r="C475" s="243"/>
      <c r="D475" s="56"/>
      <c r="E475" s="331"/>
      <c r="F475" s="332"/>
    </row>
    <row r="476" spans="1:6" ht="15.9" customHeight="1" x14ac:dyDescent="0.3">
      <c r="A476" s="26"/>
      <c r="B476" s="31" t="s">
        <v>990</v>
      </c>
      <c r="C476" s="26" t="s">
        <v>991</v>
      </c>
      <c r="D476" s="51">
        <v>24</v>
      </c>
      <c r="E476" s="326"/>
      <c r="F476" s="326"/>
    </row>
    <row r="477" spans="1:6" ht="15.9" customHeight="1" x14ac:dyDescent="0.3">
      <c r="A477" s="26"/>
      <c r="B477" s="31" t="s">
        <v>992</v>
      </c>
      <c r="C477" s="26" t="s">
        <v>991</v>
      </c>
      <c r="D477" s="51">
        <f>+D476</f>
        <v>24</v>
      </c>
      <c r="E477" s="326"/>
      <c r="F477" s="326"/>
    </row>
    <row r="478" spans="1:6" ht="6" customHeight="1" x14ac:dyDescent="0.3">
      <c r="A478" s="26"/>
      <c r="B478" s="25"/>
      <c r="C478" s="26"/>
      <c r="D478" s="27"/>
      <c r="E478" s="326"/>
      <c r="F478" s="326"/>
    </row>
    <row r="479" spans="1:6" ht="15.9" customHeight="1" x14ac:dyDescent="0.3">
      <c r="A479" s="67"/>
      <c r="B479" s="29" t="s">
        <v>1110</v>
      </c>
      <c r="C479" s="26"/>
      <c r="D479" s="51"/>
      <c r="E479" s="326"/>
      <c r="F479" s="326"/>
    </row>
    <row r="480" spans="1:6" ht="6" customHeight="1" x14ac:dyDescent="0.3">
      <c r="A480" s="26"/>
      <c r="B480" s="25"/>
      <c r="C480" s="26"/>
      <c r="D480" s="27"/>
      <c r="E480" s="326"/>
      <c r="F480" s="326"/>
    </row>
    <row r="481" spans="1:6" ht="15.9" customHeight="1" x14ac:dyDescent="0.3">
      <c r="A481" s="26"/>
      <c r="B481" s="25" t="s">
        <v>1111</v>
      </c>
      <c r="C481" s="26"/>
      <c r="D481" s="51"/>
      <c r="E481" s="326"/>
      <c r="F481" s="326"/>
    </row>
    <row r="482" spans="1:6" ht="6" customHeight="1" x14ac:dyDescent="0.3">
      <c r="A482" s="26"/>
      <c r="B482" s="25"/>
      <c r="C482" s="26"/>
      <c r="D482" s="51"/>
      <c r="E482" s="326"/>
      <c r="F482" s="326"/>
    </row>
    <row r="483" spans="1:6" ht="60" customHeight="1" x14ac:dyDescent="0.3">
      <c r="A483" s="26"/>
      <c r="B483" s="25" t="s">
        <v>1112</v>
      </c>
      <c r="C483" s="26"/>
      <c r="D483" s="51"/>
      <c r="E483" s="326"/>
      <c r="F483" s="326"/>
    </row>
    <row r="484" spans="1:6" ht="6" customHeight="1" x14ac:dyDescent="0.3">
      <c r="A484" s="26"/>
      <c r="B484" s="25"/>
      <c r="C484" s="26"/>
      <c r="D484" s="51"/>
      <c r="E484" s="326"/>
      <c r="F484" s="326"/>
    </row>
    <row r="485" spans="1:6" ht="30" customHeight="1" x14ac:dyDescent="0.3">
      <c r="A485" s="26"/>
      <c r="B485" s="25" t="s">
        <v>1113</v>
      </c>
      <c r="C485" s="26"/>
      <c r="D485" s="51"/>
      <c r="E485" s="326"/>
      <c r="F485" s="326"/>
    </row>
    <row r="486" spans="1:6" ht="6" customHeight="1" x14ac:dyDescent="0.3">
      <c r="A486" s="26"/>
      <c r="B486" s="25"/>
      <c r="C486" s="26"/>
      <c r="D486" s="51"/>
      <c r="E486" s="326"/>
      <c r="F486" s="326"/>
    </row>
    <row r="487" spans="1:6" ht="30" customHeight="1" x14ac:dyDescent="0.3">
      <c r="A487" s="26"/>
      <c r="B487" s="25" t="s">
        <v>1114</v>
      </c>
      <c r="C487" s="26"/>
      <c r="D487" s="51"/>
      <c r="E487" s="326"/>
      <c r="F487" s="326"/>
    </row>
    <row r="488" spans="1:6" ht="6" customHeight="1" x14ac:dyDescent="0.3">
      <c r="A488" s="26"/>
      <c r="B488" s="25"/>
      <c r="C488" s="26"/>
      <c r="D488" s="51"/>
      <c r="E488" s="326"/>
      <c r="F488" s="326"/>
    </row>
    <row r="489" spans="1:6" ht="30" customHeight="1" x14ac:dyDescent="0.3">
      <c r="A489" s="26"/>
      <c r="B489" s="25" t="s">
        <v>1115</v>
      </c>
      <c r="C489" s="26"/>
      <c r="D489" s="51"/>
      <c r="E489" s="326"/>
      <c r="F489" s="326"/>
    </row>
    <row r="490" spans="1:6" ht="6" customHeight="1" x14ac:dyDescent="0.3">
      <c r="A490" s="26"/>
      <c r="B490" s="25"/>
      <c r="C490" s="26"/>
      <c r="D490" s="51"/>
      <c r="E490" s="326"/>
      <c r="F490" s="326"/>
    </row>
    <row r="491" spans="1:6" ht="45" customHeight="1" x14ac:dyDescent="0.3">
      <c r="A491" s="26"/>
      <c r="B491" s="25" t="s">
        <v>1116</v>
      </c>
      <c r="C491" s="26"/>
      <c r="D491" s="51"/>
      <c r="E491" s="326"/>
      <c r="F491" s="326"/>
    </row>
    <row r="492" spans="1:6" ht="6" customHeight="1" x14ac:dyDescent="0.3">
      <c r="A492" s="26"/>
      <c r="B492" s="25"/>
      <c r="C492" s="26"/>
      <c r="D492" s="51"/>
      <c r="E492" s="326"/>
      <c r="F492" s="326"/>
    </row>
    <row r="493" spans="1:6" ht="45" customHeight="1" x14ac:dyDescent="0.3">
      <c r="A493" s="26"/>
      <c r="B493" s="25" t="s">
        <v>1117</v>
      </c>
      <c r="C493" s="26"/>
      <c r="D493" s="51"/>
      <c r="E493" s="326"/>
      <c r="F493" s="326"/>
    </row>
    <row r="494" spans="1:6" ht="6" customHeight="1" x14ac:dyDescent="0.3">
      <c r="A494" s="26"/>
      <c r="B494" s="25"/>
      <c r="C494" s="26"/>
      <c r="D494" s="51"/>
      <c r="E494" s="326"/>
      <c r="F494" s="326"/>
    </row>
    <row r="495" spans="1:6" ht="30" customHeight="1" x14ac:dyDescent="0.3">
      <c r="A495" s="26"/>
      <c r="B495" s="25" t="s">
        <v>1118</v>
      </c>
      <c r="C495" s="26"/>
      <c r="D495" s="51"/>
      <c r="E495" s="326"/>
      <c r="F495" s="326"/>
    </row>
    <row r="496" spans="1:6" ht="15.9" customHeight="1" x14ac:dyDescent="0.3">
      <c r="A496" s="26"/>
      <c r="B496" s="25"/>
      <c r="C496" s="26"/>
      <c r="D496" s="51"/>
      <c r="E496" s="326"/>
      <c r="F496" s="326"/>
    </row>
    <row r="497" spans="1:6" ht="15.9" customHeight="1" x14ac:dyDescent="0.3">
      <c r="A497" s="26"/>
      <c r="B497" s="25"/>
      <c r="C497" s="26"/>
      <c r="D497" s="51"/>
      <c r="E497" s="326"/>
      <c r="F497" s="326"/>
    </row>
    <row r="498" spans="1:6" ht="15.9" customHeight="1" x14ac:dyDescent="0.3">
      <c r="A498" s="26"/>
      <c r="B498" s="25"/>
      <c r="C498" s="26"/>
      <c r="D498" s="51"/>
      <c r="E498" s="326"/>
      <c r="F498" s="326"/>
    </row>
    <row r="499" spans="1:6" ht="15.9" customHeight="1" x14ac:dyDescent="0.3">
      <c r="A499" s="26"/>
      <c r="B499" s="25"/>
      <c r="C499" s="26"/>
      <c r="D499" s="51"/>
      <c r="E499" s="326"/>
      <c r="F499" s="326"/>
    </row>
    <row r="500" spans="1:6" ht="15.9" customHeight="1" thickBot="1" x14ac:dyDescent="0.35">
      <c r="A500" s="26"/>
      <c r="B500" s="25"/>
      <c r="C500" s="26"/>
      <c r="D500" s="51"/>
      <c r="E500" s="326"/>
      <c r="F500" s="326"/>
    </row>
    <row r="501" spans="1:6" s="38" customFormat="1" ht="24.9" customHeight="1" thickBot="1" x14ac:dyDescent="0.35">
      <c r="A501" s="240"/>
      <c r="B501" s="35" t="s">
        <v>1013</v>
      </c>
      <c r="C501" s="36"/>
      <c r="D501" s="37"/>
      <c r="E501" s="324"/>
      <c r="F501" s="330"/>
    </row>
    <row r="502" spans="1:6" s="38" customFormat="1" ht="15.9" customHeight="1" thickBot="1" x14ac:dyDescent="0.35">
      <c r="A502" s="252"/>
      <c r="B502" s="242"/>
      <c r="C502" s="243"/>
      <c r="D502" s="244"/>
      <c r="E502" s="322"/>
      <c r="F502" s="323"/>
    </row>
    <row r="503" spans="1:6" s="21" customFormat="1" ht="24.9" customHeight="1" thickBot="1" x14ac:dyDescent="0.35">
      <c r="A503" s="228" t="s">
        <v>35</v>
      </c>
      <c r="B503" s="24" t="s">
        <v>980</v>
      </c>
      <c r="C503" s="23" t="s">
        <v>981</v>
      </c>
      <c r="D503" s="23" t="s">
        <v>982</v>
      </c>
      <c r="E503" s="317" t="s">
        <v>983</v>
      </c>
      <c r="F503" s="318" t="s">
        <v>984</v>
      </c>
    </row>
    <row r="504" spans="1:6" s="38" customFormat="1" ht="24.9" customHeight="1" thickBot="1" x14ac:dyDescent="0.35">
      <c r="A504" s="245"/>
      <c r="B504" s="35" t="s">
        <v>1014</v>
      </c>
      <c r="C504" s="36"/>
      <c r="D504" s="37"/>
      <c r="E504" s="324"/>
      <c r="F504" s="325"/>
    </row>
    <row r="505" spans="1:6" ht="6" customHeight="1" x14ac:dyDescent="0.3">
      <c r="A505" s="26"/>
      <c r="B505" s="25"/>
      <c r="C505" s="26"/>
      <c r="D505" s="51"/>
      <c r="E505" s="326"/>
      <c r="F505" s="326"/>
    </row>
    <row r="506" spans="1:6" ht="45" customHeight="1" x14ac:dyDescent="0.3">
      <c r="A506" s="26"/>
      <c r="B506" s="25" t="s">
        <v>1119</v>
      </c>
      <c r="C506" s="26"/>
      <c r="D506" s="51"/>
      <c r="E506" s="326"/>
      <c r="F506" s="326"/>
    </row>
    <row r="507" spans="1:6" ht="6" customHeight="1" x14ac:dyDescent="0.3">
      <c r="A507" s="26"/>
      <c r="B507" s="25"/>
      <c r="C507" s="26"/>
      <c r="D507" s="51"/>
      <c r="E507" s="326"/>
      <c r="F507" s="326"/>
    </row>
    <row r="508" spans="1:6" ht="75" customHeight="1" x14ac:dyDescent="0.3">
      <c r="A508" s="26"/>
      <c r="B508" s="25" t="s">
        <v>1120</v>
      </c>
      <c r="C508" s="26"/>
      <c r="D508" s="51"/>
      <c r="E508" s="326"/>
      <c r="F508" s="326"/>
    </row>
    <row r="509" spans="1:6" ht="6" customHeight="1" x14ac:dyDescent="0.3">
      <c r="A509" s="26"/>
      <c r="B509" s="25"/>
      <c r="C509" s="26"/>
      <c r="D509" s="51"/>
      <c r="E509" s="326"/>
      <c r="F509" s="326"/>
    </row>
    <row r="510" spans="1:6" ht="15.9" customHeight="1" x14ac:dyDescent="0.3">
      <c r="A510" s="26"/>
      <c r="B510" s="25" t="s">
        <v>1121</v>
      </c>
      <c r="C510" s="26" t="s">
        <v>35</v>
      </c>
      <c r="D510" s="51">
        <v>1</v>
      </c>
      <c r="E510" s="326"/>
      <c r="F510" s="326"/>
    </row>
    <row r="511" spans="1:6" ht="6" customHeight="1" x14ac:dyDescent="0.3">
      <c r="A511" s="26"/>
      <c r="B511" s="25"/>
      <c r="C511" s="26"/>
      <c r="D511" s="27"/>
      <c r="E511" s="326"/>
      <c r="F511" s="326"/>
    </row>
    <row r="512" spans="1:6" ht="15.9" customHeight="1" x14ac:dyDescent="0.3">
      <c r="A512" s="26"/>
      <c r="B512" s="25" t="s">
        <v>1122</v>
      </c>
      <c r="C512" s="26"/>
      <c r="D512" s="51"/>
      <c r="E512" s="326"/>
      <c r="F512" s="326"/>
    </row>
    <row r="513" spans="1:6" ht="15.9" customHeight="1" x14ac:dyDescent="0.3">
      <c r="A513" s="26"/>
      <c r="B513" s="31" t="s">
        <v>990</v>
      </c>
      <c r="C513" s="26" t="s">
        <v>310</v>
      </c>
      <c r="D513" s="51">
        <v>80</v>
      </c>
      <c r="E513" s="326"/>
      <c r="F513" s="326"/>
    </row>
    <row r="514" spans="1:6" ht="15.9" customHeight="1" x14ac:dyDescent="0.3">
      <c r="A514" s="26"/>
      <c r="B514" s="31" t="s">
        <v>992</v>
      </c>
      <c r="C514" s="26" t="s">
        <v>310</v>
      </c>
      <c r="D514" s="51">
        <f>+D513</f>
        <v>80</v>
      </c>
      <c r="E514" s="326"/>
      <c r="F514" s="326"/>
    </row>
    <row r="515" spans="1:6" ht="6" customHeight="1" x14ac:dyDescent="0.3">
      <c r="A515" s="26"/>
      <c r="B515" s="25"/>
      <c r="C515" s="26"/>
      <c r="D515" s="51"/>
      <c r="E515" s="326"/>
      <c r="F515" s="326"/>
    </row>
    <row r="516" spans="1:6" ht="15.9" customHeight="1" x14ac:dyDescent="0.3">
      <c r="A516" s="26"/>
      <c r="B516" s="25" t="s">
        <v>1123</v>
      </c>
      <c r="C516" s="26"/>
      <c r="D516" s="51"/>
      <c r="E516" s="326"/>
      <c r="F516" s="326"/>
    </row>
    <row r="517" spans="1:6" ht="15.9" customHeight="1" x14ac:dyDescent="0.3">
      <c r="A517" s="26"/>
      <c r="B517" s="31" t="s">
        <v>990</v>
      </c>
      <c r="C517" s="26" t="s">
        <v>310</v>
      </c>
      <c r="D517" s="51">
        <v>150</v>
      </c>
      <c r="E517" s="326"/>
      <c r="F517" s="326"/>
    </row>
    <row r="518" spans="1:6" ht="15.9" customHeight="1" x14ac:dyDescent="0.3">
      <c r="A518" s="26"/>
      <c r="B518" s="31" t="s">
        <v>992</v>
      </c>
      <c r="C518" s="26" t="s">
        <v>310</v>
      </c>
      <c r="D518" s="51">
        <f>+D517</f>
        <v>150</v>
      </c>
      <c r="E518" s="326"/>
      <c r="F518" s="326"/>
    </row>
    <row r="519" spans="1:6" ht="6" customHeight="1" x14ac:dyDescent="0.3">
      <c r="A519" s="26"/>
      <c r="B519" s="25"/>
      <c r="C519" s="26"/>
      <c r="D519" s="27"/>
      <c r="E519" s="326"/>
      <c r="F519" s="326"/>
    </row>
    <row r="520" spans="1:6" ht="15.9" customHeight="1" x14ac:dyDescent="0.3">
      <c r="A520" s="26"/>
      <c r="B520" s="25" t="s">
        <v>1124</v>
      </c>
      <c r="C520" s="26"/>
      <c r="D520" s="51"/>
      <c r="E520" s="326"/>
      <c r="F520" s="326"/>
    </row>
    <row r="521" spans="1:6" ht="15.9" customHeight="1" x14ac:dyDescent="0.3">
      <c r="A521" s="26"/>
      <c r="B521" s="31" t="s">
        <v>990</v>
      </c>
      <c r="C521" s="26" t="s">
        <v>310</v>
      </c>
      <c r="D521" s="51">
        <v>60</v>
      </c>
      <c r="E521" s="326"/>
      <c r="F521" s="326"/>
    </row>
    <row r="522" spans="1:6" ht="15.9" customHeight="1" x14ac:dyDescent="0.3">
      <c r="A522" s="26"/>
      <c r="B522" s="31" t="s">
        <v>992</v>
      </c>
      <c r="C522" s="26" t="s">
        <v>310</v>
      </c>
      <c r="D522" s="51">
        <f>+D521</f>
        <v>60</v>
      </c>
      <c r="E522" s="326"/>
      <c r="F522" s="326"/>
    </row>
    <row r="523" spans="1:6" ht="6" customHeight="1" x14ac:dyDescent="0.3">
      <c r="A523" s="248"/>
      <c r="B523" s="31"/>
      <c r="C523" s="26"/>
      <c r="D523" s="26"/>
      <c r="E523" s="326"/>
      <c r="F523" s="326"/>
    </row>
    <row r="524" spans="1:6" ht="30" customHeight="1" x14ac:dyDescent="0.3">
      <c r="A524" s="26"/>
      <c r="B524" s="25" t="s">
        <v>1125</v>
      </c>
      <c r="C524" s="26"/>
      <c r="D524" s="51"/>
      <c r="E524" s="326"/>
      <c r="F524" s="326"/>
    </row>
    <row r="525" spans="1:6" ht="15.9" customHeight="1" x14ac:dyDescent="0.3">
      <c r="A525" s="248"/>
      <c r="B525" s="31" t="s">
        <v>990</v>
      </c>
      <c r="C525" s="26" t="s">
        <v>991</v>
      </c>
      <c r="D525" s="51">
        <v>11</v>
      </c>
      <c r="E525" s="326"/>
      <c r="F525" s="326"/>
    </row>
    <row r="526" spans="1:6" ht="15.9" customHeight="1" x14ac:dyDescent="0.3">
      <c r="A526" s="248"/>
      <c r="B526" s="31" t="s">
        <v>992</v>
      </c>
      <c r="C526" s="26" t="s">
        <v>991</v>
      </c>
      <c r="D526" s="51">
        <f>+D525</f>
        <v>11</v>
      </c>
      <c r="E526" s="326"/>
      <c r="F526" s="326"/>
    </row>
    <row r="527" spans="1:6" ht="6" customHeight="1" x14ac:dyDescent="0.3">
      <c r="A527" s="26"/>
      <c r="B527" s="25"/>
      <c r="C527" s="26"/>
      <c r="D527" s="51"/>
      <c r="E527" s="326"/>
      <c r="F527" s="326"/>
    </row>
    <row r="528" spans="1:6" ht="30" customHeight="1" x14ac:dyDescent="0.3">
      <c r="A528" s="26"/>
      <c r="B528" s="25" t="s">
        <v>1126</v>
      </c>
      <c r="C528" s="26"/>
      <c r="D528" s="51"/>
      <c r="E528" s="326"/>
      <c r="F528" s="326"/>
    </row>
    <row r="529" spans="1:6" ht="15.9" customHeight="1" x14ac:dyDescent="0.3">
      <c r="A529" s="248"/>
      <c r="B529" s="31" t="s">
        <v>990</v>
      </c>
      <c r="C529" s="26" t="s">
        <v>991</v>
      </c>
      <c r="D529" s="51">
        <v>60</v>
      </c>
      <c r="E529" s="326"/>
      <c r="F529" s="326"/>
    </row>
    <row r="530" spans="1:6" ht="15.9" customHeight="1" x14ac:dyDescent="0.3">
      <c r="A530" s="248"/>
      <c r="B530" s="31" t="s">
        <v>992</v>
      </c>
      <c r="C530" s="26" t="s">
        <v>991</v>
      </c>
      <c r="D530" s="51">
        <f>+D529</f>
        <v>60</v>
      </c>
      <c r="E530" s="326"/>
      <c r="F530" s="326"/>
    </row>
    <row r="531" spans="1:6" ht="6" customHeight="1" x14ac:dyDescent="0.3">
      <c r="A531" s="26"/>
      <c r="B531" s="25"/>
      <c r="C531" s="26"/>
      <c r="D531" s="51"/>
      <c r="E531" s="326"/>
      <c r="F531" s="326"/>
    </row>
    <row r="532" spans="1:6" ht="30" customHeight="1" x14ac:dyDescent="0.3">
      <c r="A532" s="26"/>
      <c r="B532" s="25" t="s">
        <v>1127</v>
      </c>
      <c r="C532" s="26"/>
      <c r="D532" s="51"/>
      <c r="E532" s="326"/>
      <c r="F532" s="326"/>
    </row>
    <row r="533" spans="1:6" ht="15.9" customHeight="1" x14ac:dyDescent="0.3">
      <c r="A533" s="248"/>
      <c r="B533" s="31" t="s">
        <v>990</v>
      </c>
      <c r="C533" s="26" t="s">
        <v>991</v>
      </c>
      <c r="D533" s="51">
        <v>11</v>
      </c>
      <c r="E533" s="326"/>
      <c r="F533" s="326"/>
    </row>
    <row r="534" spans="1:6" ht="15.9" customHeight="1" x14ac:dyDescent="0.3">
      <c r="A534" s="248"/>
      <c r="B534" s="31" t="s">
        <v>992</v>
      </c>
      <c r="C534" s="26" t="s">
        <v>991</v>
      </c>
      <c r="D534" s="51">
        <f>+D533</f>
        <v>11</v>
      </c>
      <c r="E534" s="326"/>
      <c r="F534" s="326"/>
    </row>
    <row r="535" spans="1:6" ht="6" customHeight="1" x14ac:dyDescent="0.3">
      <c r="A535" s="26"/>
      <c r="B535" s="25"/>
      <c r="C535" s="26"/>
      <c r="D535" s="51"/>
      <c r="E535" s="326"/>
      <c r="F535" s="326"/>
    </row>
    <row r="536" spans="1:6" ht="30" customHeight="1" x14ac:dyDescent="0.3">
      <c r="A536" s="26"/>
      <c r="B536" s="25" t="s">
        <v>1128</v>
      </c>
      <c r="C536" s="26"/>
      <c r="D536" s="51"/>
      <c r="E536" s="326"/>
      <c r="F536" s="326"/>
    </row>
    <row r="537" spans="1:6" ht="15.9" customHeight="1" x14ac:dyDescent="0.3">
      <c r="A537" s="248"/>
      <c r="B537" s="31" t="s">
        <v>990</v>
      </c>
      <c r="C537" s="26" t="s">
        <v>991</v>
      </c>
      <c r="D537" s="51">
        <v>11</v>
      </c>
      <c r="E537" s="326"/>
      <c r="F537" s="326"/>
    </row>
    <row r="538" spans="1:6" ht="15.9" customHeight="1" x14ac:dyDescent="0.3">
      <c r="A538" s="248"/>
      <c r="B538" s="31" t="s">
        <v>992</v>
      </c>
      <c r="C538" s="26" t="s">
        <v>991</v>
      </c>
      <c r="D538" s="51">
        <f>+D537</f>
        <v>11</v>
      </c>
      <c r="E538" s="326"/>
      <c r="F538" s="326"/>
    </row>
    <row r="539" spans="1:6" ht="6" customHeight="1" x14ac:dyDescent="0.3">
      <c r="A539" s="26"/>
      <c r="B539" s="25"/>
      <c r="C539" s="26"/>
      <c r="D539" s="27"/>
      <c r="E539" s="326"/>
      <c r="F539" s="326"/>
    </row>
    <row r="540" spans="1:6" ht="15.9" customHeight="1" x14ac:dyDescent="0.3">
      <c r="A540" s="26"/>
      <c r="B540" s="25" t="s">
        <v>1129</v>
      </c>
      <c r="C540" s="26"/>
      <c r="D540" s="51"/>
      <c r="E540" s="326"/>
      <c r="F540" s="326"/>
    </row>
    <row r="541" spans="1:6" ht="15.9" customHeight="1" x14ac:dyDescent="0.3">
      <c r="A541" s="248"/>
      <c r="B541" s="31" t="s">
        <v>990</v>
      </c>
      <c r="C541" s="26" t="s">
        <v>310</v>
      </c>
      <c r="D541" s="51">
        <v>300</v>
      </c>
      <c r="E541" s="326"/>
      <c r="F541" s="326"/>
    </row>
    <row r="542" spans="1:6" ht="15.9" customHeight="1" x14ac:dyDescent="0.3">
      <c r="A542" s="26"/>
      <c r="B542" s="31" t="s">
        <v>992</v>
      </c>
      <c r="C542" s="26" t="s">
        <v>310</v>
      </c>
      <c r="D542" s="51">
        <f>+D541</f>
        <v>300</v>
      </c>
      <c r="E542" s="326"/>
      <c r="F542" s="326"/>
    </row>
    <row r="543" spans="1:6" ht="6" customHeight="1" x14ac:dyDescent="0.3">
      <c r="A543" s="26"/>
      <c r="B543" s="25"/>
      <c r="C543" s="26"/>
      <c r="D543" s="27"/>
      <c r="E543" s="326"/>
      <c r="F543" s="326"/>
    </row>
    <row r="544" spans="1:6" ht="15.9" customHeight="1" x14ac:dyDescent="0.3">
      <c r="A544" s="26"/>
      <c r="B544" s="25" t="s">
        <v>1130</v>
      </c>
      <c r="C544" s="26"/>
      <c r="D544" s="51"/>
      <c r="E544" s="326"/>
      <c r="F544" s="326"/>
    </row>
    <row r="545" spans="1:6" ht="15.9" customHeight="1" x14ac:dyDescent="0.3">
      <c r="A545" s="248"/>
      <c r="B545" s="31" t="s">
        <v>990</v>
      </c>
      <c r="C545" s="26" t="s">
        <v>310</v>
      </c>
      <c r="D545" s="51">
        <v>150</v>
      </c>
      <c r="E545" s="326"/>
      <c r="F545" s="326"/>
    </row>
    <row r="546" spans="1:6" ht="15.9" customHeight="1" x14ac:dyDescent="0.3">
      <c r="A546" s="26"/>
      <c r="B546" s="31" t="s">
        <v>992</v>
      </c>
      <c r="C546" s="26" t="s">
        <v>310</v>
      </c>
      <c r="D546" s="51">
        <f>+D545</f>
        <v>150</v>
      </c>
      <c r="E546" s="326"/>
      <c r="F546" s="326"/>
    </row>
    <row r="547" spans="1:6" ht="6" customHeight="1" x14ac:dyDescent="0.3">
      <c r="A547" s="26"/>
      <c r="B547" s="25"/>
      <c r="C547" s="26"/>
      <c r="D547" s="27"/>
      <c r="E547" s="326"/>
      <c r="F547" s="326"/>
    </row>
    <row r="548" spans="1:6" ht="15.9" customHeight="1" x14ac:dyDescent="0.3">
      <c r="A548" s="248"/>
      <c r="B548" s="25" t="s">
        <v>1131</v>
      </c>
      <c r="C548" s="26"/>
      <c r="D548" s="51"/>
      <c r="E548" s="326"/>
      <c r="F548" s="326"/>
    </row>
    <row r="549" spans="1:6" ht="15.9" customHeight="1" x14ac:dyDescent="0.3">
      <c r="A549" s="248"/>
      <c r="B549" s="31" t="s">
        <v>990</v>
      </c>
      <c r="C549" s="26" t="s">
        <v>991</v>
      </c>
      <c r="D549" s="51">
        <v>11</v>
      </c>
      <c r="E549" s="326"/>
      <c r="F549" s="326"/>
    </row>
    <row r="550" spans="1:6" ht="15.9" customHeight="1" x14ac:dyDescent="0.3">
      <c r="A550" s="26"/>
      <c r="B550" s="31" t="s">
        <v>992</v>
      </c>
      <c r="C550" s="26" t="s">
        <v>991</v>
      </c>
      <c r="D550" s="51">
        <f>+D549</f>
        <v>11</v>
      </c>
      <c r="E550" s="326"/>
      <c r="F550" s="326"/>
    </row>
    <row r="551" spans="1:6" ht="6" customHeight="1" x14ac:dyDescent="0.3">
      <c r="A551" s="26"/>
      <c r="B551" s="25"/>
      <c r="C551" s="26"/>
      <c r="D551" s="27"/>
      <c r="E551" s="326"/>
      <c r="F551" s="326"/>
    </row>
    <row r="552" spans="1:6" ht="15.9" customHeight="1" x14ac:dyDescent="0.3">
      <c r="A552" s="248"/>
      <c r="B552" s="25" t="s">
        <v>1132</v>
      </c>
      <c r="C552" s="26"/>
      <c r="D552" s="51"/>
      <c r="E552" s="326"/>
      <c r="F552" s="326"/>
    </row>
    <row r="553" spans="1:6" ht="15.9" customHeight="1" x14ac:dyDescent="0.3">
      <c r="A553" s="248"/>
      <c r="B553" s="31" t="s">
        <v>990</v>
      </c>
      <c r="C553" s="26" t="s">
        <v>991</v>
      </c>
      <c r="D553" s="51">
        <v>11</v>
      </c>
      <c r="E553" s="326"/>
      <c r="F553" s="326"/>
    </row>
    <row r="554" spans="1:6" ht="15.9" customHeight="1" x14ac:dyDescent="0.3">
      <c r="A554" s="26"/>
      <c r="B554" s="31" t="s">
        <v>992</v>
      </c>
      <c r="C554" s="26" t="s">
        <v>991</v>
      </c>
      <c r="D554" s="51">
        <f>+D553</f>
        <v>11</v>
      </c>
      <c r="E554" s="326"/>
      <c r="F554" s="326"/>
    </row>
    <row r="555" spans="1:6" ht="6" customHeight="1" x14ac:dyDescent="0.3">
      <c r="A555" s="26"/>
      <c r="B555" s="25"/>
      <c r="C555" s="26"/>
      <c r="D555" s="51"/>
      <c r="E555" s="326"/>
      <c r="F555" s="326"/>
    </row>
    <row r="556" spans="1:6" ht="30" customHeight="1" x14ac:dyDescent="0.3">
      <c r="A556" s="26"/>
      <c r="B556" s="32" t="s">
        <v>1133</v>
      </c>
      <c r="C556" s="26" t="s">
        <v>35</v>
      </c>
      <c r="D556" s="51">
        <v>1</v>
      </c>
      <c r="E556" s="326"/>
      <c r="F556" s="326"/>
    </row>
    <row r="557" spans="1:6" ht="6" customHeight="1" x14ac:dyDescent="0.3">
      <c r="A557" s="26"/>
      <c r="B557" s="25"/>
      <c r="C557" s="26"/>
      <c r="D557" s="51"/>
      <c r="E557" s="326"/>
      <c r="F557" s="326"/>
    </row>
    <row r="558" spans="1:6" ht="15.9" customHeight="1" x14ac:dyDescent="0.3">
      <c r="A558" s="250"/>
      <c r="B558" s="30" t="s">
        <v>1031</v>
      </c>
      <c r="C558" s="26"/>
      <c r="D558" s="51"/>
      <c r="E558" s="326"/>
      <c r="F558" s="326"/>
    </row>
    <row r="559" spans="1:6" ht="6" customHeight="1" x14ac:dyDescent="0.3">
      <c r="A559" s="26"/>
      <c r="B559" s="25"/>
      <c r="C559" s="26"/>
      <c r="D559" s="51"/>
      <c r="E559" s="326"/>
      <c r="F559" s="326"/>
    </row>
    <row r="560" spans="1:6" ht="15.9" customHeight="1" x14ac:dyDescent="0.3">
      <c r="A560" s="26"/>
      <c r="B560" s="25" t="s">
        <v>1134</v>
      </c>
      <c r="C560" s="26" t="s">
        <v>1135</v>
      </c>
      <c r="D560" s="51">
        <v>1</v>
      </c>
      <c r="E560" s="326"/>
      <c r="F560" s="326"/>
    </row>
    <row r="561" spans="1:6" ht="6" customHeight="1" x14ac:dyDescent="0.3">
      <c r="A561" s="26"/>
      <c r="B561" s="25"/>
      <c r="C561" s="26"/>
      <c r="D561" s="27"/>
      <c r="E561" s="326"/>
      <c r="F561" s="326"/>
    </row>
    <row r="562" spans="1:6" ht="15.9" customHeight="1" x14ac:dyDescent="0.3">
      <c r="A562" s="248"/>
      <c r="B562" s="32" t="s">
        <v>1032</v>
      </c>
      <c r="C562" s="26" t="s">
        <v>35</v>
      </c>
      <c r="D562" s="51">
        <v>1</v>
      </c>
      <c r="E562" s="326"/>
      <c r="F562" s="326"/>
    </row>
    <row r="563" spans="1:6" ht="6" customHeight="1" x14ac:dyDescent="0.3">
      <c r="A563" s="26"/>
      <c r="B563" s="25"/>
      <c r="C563" s="26"/>
      <c r="D563" s="27"/>
      <c r="E563" s="326"/>
      <c r="F563" s="326"/>
    </row>
    <row r="564" spans="1:6" ht="15.9" customHeight="1" x14ac:dyDescent="0.3">
      <c r="A564" s="250"/>
      <c r="B564" s="30" t="s">
        <v>1033</v>
      </c>
      <c r="C564" s="26"/>
      <c r="D564" s="51"/>
      <c r="E564" s="326"/>
      <c r="F564" s="326"/>
    </row>
    <row r="565" spans="1:6" ht="30" customHeight="1" x14ac:dyDescent="0.3">
      <c r="A565" s="248"/>
      <c r="B565" s="32" t="s">
        <v>1034</v>
      </c>
      <c r="C565" s="26" t="s">
        <v>35</v>
      </c>
      <c r="D565" s="51">
        <v>1</v>
      </c>
      <c r="E565" s="326"/>
      <c r="F565" s="326"/>
    </row>
    <row r="566" spans="1:6" ht="6" customHeight="1" x14ac:dyDescent="0.3">
      <c r="A566" s="26"/>
      <c r="B566" s="25"/>
      <c r="C566" s="26"/>
      <c r="D566" s="51"/>
      <c r="E566" s="326"/>
      <c r="F566" s="326"/>
    </row>
    <row r="567" spans="1:6" ht="30" customHeight="1" x14ac:dyDescent="0.3">
      <c r="A567" s="248"/>
      <c r="B567" s="32" t="s">
        <v>1035</v>
      </c>
      <c r="C567" s="26" t="s">
        <v>35</v>
      </c>
      <c r="D567" s="51">
        <v>1</v>
      </c>
      <c r="E567" s="326"/>
      <c r="F567" s="326"/>
    </row>
    <row r="568" spans="1:6" ht="6" customHeight="1" x14ac:dyDescent="0.3">
      <c r="A568" s="26"/>
      <c r="B568" s="25"/>
      <c r="C568" s="26"/>
      <c r="D568" s="51"/>
      <c r="E568" s="326"/>
      <c r="F568" s="326"/>
    </row>
    <row r="569" spans="1:6" ht="27.6" x14ac:dyDescent="0.3">
      <c r="A569" s="248"/>
      <c r="B569" s="32" t="s">
        <v>1036</v>
      </c>
      <c r="C569" s="26" t="s">
        <v>35</v>
      </c>
      <c r="D569" s="51">
        <v>1</v>
      </c>
      <c r="E569" s="326"/>
      <c r="F569" s="326"/>
    </row>
    <row r="570" spans="1:6" ht="6" customHeight="1" x14ac:dyDescent="0.3">
      <c r="A570" s="26"/>
      <c r="B570" s="25"/>
      <c r="C570" s="26"/>
      <c r="D570" s="51"/>
      <c r="E570" s="326"/>
      <c r="F570" s="326"/>
    </row>
    <row r="571" spans="1:6" ht="15.9" customHeight="1" x14ac:dyDescent="0.3">
      <c r="A571" s="250"/>
      <c r="B571" s="30" t="s">
        <v>1037</v>
      </c>
      <c r="C571" s="26"/>
      <c r="D571" s="51"/>
      <c r="E571" s="326"/>
      <c r="F571" s="326"/>
    </row>
    <row r="572" spans="1:6" ht="45" customHeight="1" x14ac:dyDescent="0.3">
      <c r="A572" s="248"/>
      <c r="B572" s="32" t="s">
        <v>1038</v>
      </c>
      <c r="C572" s="26" t="s">
        <v>35</v>
      </c>
      <c r="D572" s="51">
        <v>1</v>
      </c>
      <c r="E572" s="326"/>
      <c r="F572" s="326"/>
    </row>
    <row r="573" spans="1:6" ht="15.9" customHeight="1" x14ac:dyDescent="0.3">
      <c r="A573" s="26"/>
      <c r="B573" s="25"/>
      <c r="C573" s="26"/>
      <c r="D573" s="51"/>
      <c r="E573" s="326"/>
      <c r="F573" s="326"/>
    </row>
    <row r="574" spans="1:6" ht="15.9" customHeight="1" thickBot="1" x14ac:dyDescent="0.35">
      <c r="A574" s="26"/>
      <c r="B574" s="25"/>
      <c r="C574" s="26"/>
      <c r="D574" s="51"/>
      <c r="E574" s="326"/>
      <c r="F574" s="326"/>
    </row>
    <row r="575" spans="1:6" s="38" customFormat="1" ht="24.9" customHeight="1" thickBot="1" x14ac:dyDescent="0.35">
      <c r="A575" s="240"/>
      <c r="B575" s="35" t="s">
        <v>1480</v>
      </c>
      <c r="C575" s="36"/>
      <c r="D575" s="37"/>
      <c r="E575" s="320"/>
      <c r="F575" s="328"/>
    </row>
    <row r="576" spans="1:6" s="38" customFormat="1" ht="15.9" customHeight="1" thickBot="1" x14ac:dyDescent="0.35">
      <c r="A576" s="252"/>
      <c r="B576" s="242"/>
      <c r="C576" s="243"/>
      <c r="D576" s="244"/>
      <c r="E576" s="322"/>
      <c r="F576" s="323"/>
    </row>
    <row r="577" spans="1:6" s="21" customFormat="1" ht="24.9" customHeight="1" thickBot="1" x14ac:dyDescent="0.35">
      <c r="A577" s="228" t="s">
        <v>35</v>
      </c>
      <c r="B577" s="24" t="s">
        <v>980</v>
      </c>
      <c r="C577" s="23" t="s">
        <v>981</v>
      </c>
      <c r="D577" s="23" t="s">
        <v>982</v>
      </c>
      <c r="E577" s="317" t="s">
        <v>983</v>
      </c>
      <c r="F577" s="318" t="s">
        <v>984</v>
      </c>
    </row>
    <row r="578" spans="1:6" ht="6" customHeight="1" x14ac:dyDescent="0.3">
      <c r="A578" s="248"/>
      <c r="B578" s="249"/>
      <c r="C578" s="26"/>
      <c r="D578" s="50"/>
      <c r="E578" s="326"/>
      <c r="F578" s="326"/>
    </row>
    <row r="579" spans="1:6" ht="15.9" customHeight="1" x14ac:dyDescent="0.3">
      <c r="A579" s="67"/>
      <c r="B579" s="29" t="s">
        <v>1136</v>
      </c>
      <c r="C579" s="26"/>
      <c r="D579" s="51"/>
      <c r="E579" s="326"/>
      <c r="F579" s="326"/>
    </row>
    <row r="580" spans="1:6" ht="6" customHeight="1" x14ac:dyDescent="0.3">
      <c r="A580" s="26"/>
      <c r="B580" s="25"/>
      <c r="C580" s="26"/>
      <c r="D580" s="51"/>
      <c r="E580" s="326"/>
      <c r="F580" s="326"/>
    </row>
    <row r="581" spans="1:6" ht="15.9" customHeight="1" x14ac:dyDescent="0.3">
      <c r="A581" s="67"/>
      <c r="B581" s="30" t="s">
        <v>1040</v>
      </c>
      <c r="C581" s="26"/>
      <c r="D581" s="51"/>
      <c r="E581" s="326"/>
      <c r="F581" s="326"/>
    </row>
    <row r="582" spans="1:6" ht="75" customHeight="1" x14ac:dyDescent="0.3">
      <c r="A582" s="26"/>
      <c r="B582" s="25" t="s">
        <v>1041</v>
      </c>
      <c r="C582" s="26"/>
      <c r="D582" s="51"/>
      <c r="E582" s="326"/>
      <c r="F582" s="326"/>
    </row>
    <row r="583" spans="1:6" ht="15.9" customHeight="1" x14ac:dyDescent="0.3">
      <c r="A583" s="26"/>
      <c r="B583" s="25" t="s">
        <v>1042</v>
      </c>
      <c r="C583" s="26"/>
      <c r="D583" s="52"/>
      <c r="E583" s="326"/>
      <c r="F583" s="326"/>
    </row>
    <row r="584" spans="1:6" ht="15.9" customHeight="1" x14ac:dyDescent="0.3">
      <c r="A584" s="26"/>
      <c r="B584" s="31" t="s">
        <v>990</v>
      </c>
      <c r="C584" s="26" t="s">
        <v>310</v>
      </c>
      <c r="D584" s="51">
        <v>500</v>
      </c>
      <c r="E584" s="326"/>
      <c r="F584" s="326"/>
    </row>
    <row r="585" spans="1:6" ht="15.9" customHeight="1" x14ac:dyDescent="0.3">
      <c r="A585" s="26"/>
      <c r="B585" s="31" t="s">
        <v>992</v>
      </c>
      <c r="C585" s="26" t="s">
        <v>310</v>
      </c>
      <c r="D585" s="51">
        <f>+D584</f>
        <v>500</v>
      </c>
      <c r="E585" s="326"/>
      <c r="F585" s="326"/>
    </row>
    <row r="586" spans="1:6" ht="6" customHeight="1" x14ac:dyDescent="0.3">
      <c r="A586" s="26"/>
      <c r="B586" s="25"/>
      <c r="C586" s="26"/>
      <c r="D586" s="27"/>
      <c r="E586" s="326"/>
      <c r="F586" s="326"/>
    </row>
    <row r="587" spans="1:6" ht="15.9" customHeight="1" x14ac:dyDescent="0.3">
      <c r="A587" s="26"/>
      <c r="B587" s="25" t="s">
        <v>1043</v>
      </c>
      <c r="C587" s="26"/>
      <c r="D587" s="51"/>
      <c r="E587" s="326"/>
      <c r="F587" s="326"/>
    </row>
    <row r="588" spans="1:6" ht="15.9" customHeight="1" x14ac:dyDescent="0.3">
      <c r="A588" s="26"/>
      <c r="B588" s="31" t="s">
        <v>990</v>
      </c>
      <c r="C588" s="26" t="s">
        <v>310</v>
      </c>
      <c r="D588" s="51">
        <v>300</v>
      </c>
      <c r="E588" s="326"/>
      <c r="F588" s="326"/>
    </row>
    <row r="589" spans="1:6" ht="15.9" customHeight="1" x14ac:dyDescent="0.3">
      <c r="A589" s="26"/>
      <c r="B589" s="31" t="s">
        <v>992</v>
      </c>
      <c r="C589" s="26" t="s">
        <v>310</v>
      </c>
      <c r="D589" s="51">
        <f>+D588</f>
        <v>300</v>
      </c>
      <c r="E589" s="326"/>
      <c r="F589" s="326"/>
    </row>
    <row r="590" spans="1:6" ht="6" customHeight="1" x14ac:dyDescent="0.3">
      <c r="A590" s="26"/>
      <c r="B590" s="25"/>
      <c r="C590" s="26"/>
      <c r="D590" s="51"/>
      <c r="E590" s="326"/>
      <c r="F590" s="326"/>
    </row>
    <row r="591" spans="1:6" ht="15.9" customHeight="1" x14ac:dyDescent="0.3">
      <c r="A591" s="67"/>
      <c r="B591" s="30" t="s">
        <v>1044</v>
      </c>
      <c r="C591" s="26"/>
      <c r="D591" s="51"/>
      <c r="E591" s="326"/>
      <c r="F591" s="326"/>
    </row>
    <row r="592" spans="1:6" ht="75" customHeight="1" x14ac:dyDescent="0.3">
      <c r="A592" s="26"/>
      <c r="B592" s="25" t="s">
        <v>1045</v>
      </c>
      <c r="C592" s="26"/>
      <c r="D592" s="51"/>
      <c r="E592" s="326"/>
      <c r="F592" s="326"/>
    </row>
    <row r="593" spans="1:6" ht="15.9" customHeight="1" x14ac:dyDescent="0.3">
      <c r="A593" s="26"/>
      <c r="B593" s="25" t="s">
        <v>1042</v>
      </c>
      <c r="C593" s="26"/>
      <c r="D593" s="52"/>
      <c r="E593" s="326"/>
      <c r="F593" s="326"/>
    </row>
    <row r="594" spans="1:6" ht="15.9" customHeight="1" x14ac:dyDescent="0.3">
      <c r="A594" s="26"/>
      <c r="B594" s="31" t="s">
        <v>990</v>
      </c>
      <c r="C594" s="26" t="s">
        <v>310</v>
      </c>
      <c r="D594" s="51">
        <v>800</v>
      </c>
      <c r="E594" s="326"/>
      <c r="F594" s="326"/>
    </row>
    <row r="595" spans="1:6" ht="15.9" customHeight="1" x14ac:dyDescent="0.3">
      <c r="A595" s="26"/>
      <c r="B595" s="31" t="s">
        <v>992</v>
      </c>
      <c r="C595" s="26" t="s">
        <v>310</v>
      </c>
      <c r="D595" s="51">
        <f>+D594</f>
        <v>800</v>
      </c>
      <c r="E595" s="326"/>
      <c r="F595" s="326"/>
    </row>
    <row r="596" spans="1:6" ht="6" customHeight="1" x14ac:dyDescent="0.3">
      <c r="A596" s="26"/>
      <c r="B596" s="25"/>
      <c r="C596" s="26"/>
      <c r="D596" s="27"/>
      <c r="E596" s="326"/>
      <c r="F596" s="326"/>
    </row>
    <row r="597" spans="1:6" ht="15.9" customHeight="1" x14ac:dyDescent="0.3">
      <c r="A597" s="26"/>
      <c r="B597" s="25" t="s">
        <v>1043</v>
      </c>
      <c r="C597" s="26"/>
      <c r="D597" s="51"/>
      <c r="E597" s="326"/>
      <c r="F597" s="326"/>
    </row>
    <row r="598" spans="1:6" ht="15.9" customHeight="1" x14ac:dyDescent="0.3">
      <c r="A598" s="26"/>
      <c r="B598" s="31" t="s">
        <v>990</v>
      </c>
      <c r="C598" s="26" t="s">
        <v>310</v>
      </c>
      <c r="D598" s="51">
        <v>1200</v>
      </c>
      <c r="E598" s="326"/>
      <c r="F598" s="326"/>
    </row>
    <row r="599" spans="1:6" ht="15.9" customHeight="1" x14ac:dyDescent="0.3">
      <c r="A599" s="26"/>
      <c r="B599" s="31" t="s">
        <v>992</v>
      </c>
      <c r="C599" s="26" t="s">
        <v>310</v>
      </c>
      <c r="D599" s="51">
        <f>+D598</f>
        <v>1200</v>
      </c>
      <c r="E599" s="326"/>
      <c r="F599" s="326"/>
    </row>
    <row r="600" spans="1:6" ht="6" customHeight="1" x14ac:dyDescent="0.3">
      <c r="A600" s="26"/>
      <c r="B600" s="25"/>
      <c r="C600" s="26"/>
      <c r="D600" s="27"/>
      <c r="E600" s="326"/>
      <c r="F600" s="326"/>
    </row>
    <row r="601" spans="1:6" ht="15.9" customHeight="1" x14ac:dyDescent="0.3">
      <c r="A601" s="67"/>
      <c r="B601" s="30" t="s">
        <v>1046</v>
      </c>
      <c r="C601" s="26"/>
      <c r="D601" s="52"/>
      <c r="E601" s="326"/>
      <c r="F601" s="326"/>
    </row>
    <row r="602" spans="1:6" ht="60" customHeight="1" x14ac:dyDescent="0.3">
      <c r="A602" s="26"/>
      <c r="B602" s="25" t="s">
        <v>1047</v>
      </c>
      <c r="C602" s="26"/>
      <c r="D602" s="52"/>
      <c r="E602" s="326"/>
      <c r="F602" s="326"/>
    </row>
    <row r="603" spans="1:6" ht="15.9" customHeight="1" x14ac:dyDescent="0.3">
      <c r="A603" s="248"/>
      <c r="B603" s="25" t="s">
        <v>1042</v>
      </c>
      <c r="C603" s="26"/>
      <c r="D603" s="52"/>
      <c r="E603" s="326"/>
      <c r="F603" s="326"/>
    </row>
    <row r="604" spans="1:6" ht="15.9" customHeight="1" x14ac:dyDescent="0.3">
      <c r="A604" s="248"/>
      <c r="B604" s="31" t="s">
        <v>990</v>
      </c>
      <c r="C604" s="26" t="s">
        <v>991</v>
      </c>
      <c r="D604" s="51">
        <v>72</v>
      </c>
      <c r="E604" s="326"/>
      <c r="F604" s="326"/>
    </row>
    <row r="605" spans="1:6" ht="15.9" customHeight="1" x14ac:dyDescent="0.3">
      <c r="A605" s="26"/>
      <c r="B605" s="31" t="s">
        <v>992</v>
      </c>
      <c r="C605" s="26" t="s">
        <v>991</v>
      </c>
      <c r="D605" s="51">
        <f>+D604</f>
        <v>72</v>
      </c>
      <c r="E605" s="326"/>
      <c r="F605" s="326"/>
    </row>
    <row r="606" spans="1:6" ht="6" customHeight="1" x14ac:dyDescent="0.3">
      <c r="A606" s="26"/>
      <c r="B606" s="25"/>
      <c r="C606" s="26"/>
      <c r="D606" s="27"/>
      <c r="E606" s="326"/>
      <c r="F606" s="326"/>
    </row>
    <row r="607" spans="1:6" ht="15.9" customHeight="1" x14ac:dyDescent="0.3">
      <c r="A607" s="67"/>
      <c r="B607" s="30" t="s">
        <v>1048</v>
      </c>
      <c r="C607" s="26"/>
      <c r="D607" s="52"/>
      <c r="E607" s="326"/>
      <c r="F607" s="326"/>
    </row>
    <row r="608" spans="1:6" ht="60" customHeight="1" x14ac:dyDescent="0.3">
      <c r="A608" s="26"/>
      <c r="B608" s="25" t="s">
        <v>1049</v>
      </c>
      <c r="C608" s="26"/>
      <c r="D608" s="52"/>
      <c r="E608" s="326"/>
      <c r="F608" s="326"/>
    </row>
    <row r="609" spans="1:6" ht="15.9" customHeight="1" x14ac:dyDescent="0.3">
      <c r="A609" s="248"/>
      <c r="B609" s="25" t="s">
        <v>1042</v>
      </c>
      <c r="C609" s="26"/>
      <c r="D609" s="52"/>
      <c r="E609" s="326"/>
      <c r="F609" s="326"/>
    </row>
    <row r="610" spans="1:6" ht="15.9" customHeight="1" x14ac:dyDescent="0.3">
      <c r="A610" s="248"/>
      <c r="B610" s="31" t="s">
        <v>990</v>
      </c>
      <c r="C610" s="26" t="s">
        <v>991</v>
      </c>
      <c r="D610" s="51">
        <v>72</v>
      </c>
      <c r="E610" s="326"/>
      <c r="F610" s="326"/>
    </row>
    <row r="611" spans="1:6" ht="15.9" customHeight="1" x14ac:dyDescent="0.3">
      <c r="A611" s="26"/>
      <c r="B611" s="31" t="s">
        <v>992</v>
      </c>
      <c r="C611" s="26" t="s">
        <v>991</v>
      </c>
      <c r="D611" s="51">
        <f>+D610</f>
        <v>72</v>
      </c>
      <c r="E611" s="326"/>
      <c r="F611" s="326"/>
    </row>
    <row r="612" spans="1:6" ht="6" customHeight="1" x14ac:dyDescent="0.3">
      <c r="A612" s="26"/>
      <c r="B612" s="25"/>
      <c r="C612" s="26"/>
      <c r="D612" s="27"/>
      <c r="E612" s="326"/>
      <c r="F612" s="326"/>
    </row>
    <row r="613" spans="1:6" ht="15.9" customHeight="1" x14ac:dyDescent="0.3">
      <c r="A613" s="250"/>
      <c r="B613" s="30" t="s">
        <v>1050</v>
      </c>
      <c r="C613" s="26"/>
      <c r="D613" s="52"/>
      <c r="E613" s="326"/>
      <c r="F613" s="326"/>
    </row>
    <row r="614" spans="1:6" ht="60" customHeight="1" x14ac:dyDescent="0.3">
      <c r="A614" s="26"/>
      <c r="B614" s="25" t="s">
        <v>1051</v>
      </c>
      <c r="C614" s="26"/>
      <c r="D614" s="52"/>
      <c r="E614" s="326"/>
      <c r="F614" s="326"/>
    </row>
    <row r="615" spans="1:6" ht="15.9" customHeight="1" x14ac:dyDescent="0.3">
      <c r="A615" s="26"/>
      <c r="B615" s="25" t="s">
        <v>1052</v>
      </c>
      <c r="C615" s="26"/>
      <c r="D615" s="51"/>
      <c r="E615" s="326"/>
      <c r="F615" s="326"/>
    </row>
    <row r="616" spans="1:6" ht="15.9" customHeight="1" x14ac:dyDescent="0.3">
      <c r="A616" s="26"/>
      <c r="B616" s="31" t="s">
        <v>990</v>
      </c>
      <c r="C616" s="26" t="s">
        <v>991</v>
      </c>
      <c r="D616" s="51">
        <v>10</v>
      </c>
      <c r="E616" s="326"/>
      <c r="F616" s="326"/>
    </row>
    <row r="617" spans="1:6" ht="15.9" customHeight="1" x14ac:dyDescent="0.3">
      <c r="A617" s="26"/>
      <c r="B617" s="31" t="s">
        <v>992</v>
      </c>
      <c r="C617" s="26" t="s">
        <v>991</v>
      </c>
      <c r="D617" s="51">
        <f>+D616</f>
        <v>10</v>
      </c>
      <c r="E617" s="326"/>
      <c r="F617" s="326"/>
    </row>
    <row r="618" spans="1:6" ht="6" customHeight="1" x14ac:dyDescent="0.3">
      <c r="A618" s="26"/>
      <c r="B618" s="25"/>
      <c r="C618" s="26"/>
      <c r="D618" s="27"/>
      <c r="E618" s="326"/>
      <c r="F618" s="326"/>
    </row>
    <row r="619" spans="1:6" ht="15.9" customHeight="1" x14ac:dyDescent="0.3">
      <c r="A619" s="26"/>
      <c r="B619" s="25" t="s">
        <v>1053</v>
      </c>
      <c r="C619" s="26"/>
      <c r="D619" s="51"/>
      <c r="E619" s="326"/>
      <c r="F619" s="326"/>
    </row>
    <row r="620" spans="1:6" ht="15.9" customHeight="1" x14ac:dyDescent="0.3">
      <c r="A620" s="26"/>
      <c r="B620" s="31" t="s">
        <v>990</v>
      </c>
      <c r="C620" s="26" t="s">
        <v>991</v>
      </c>
      <c r="D620" s="51">
        <v>10</v>
      </c>
      <c r="E620" s="326"/>
      <c r="F620" s="326"/>
    </row>
    <row r="621" spans="1:6" ht="15.9" customHeight="1" x14ac:dyDescent="0.3">
      <c r="A621" s="26"/>
      <c r="B621" s="31" t="s">
        <v>992</v>
      </c>
      <c r="C621" s="26" t="s">
        <v>991</v>
      </c>
      <c r="D621" s="51">
        <f>+D620</f>
        <v>10</v>
      </c>
      <c r="E621" s="326"/>
      <c r="F621" s="326"/>
    </row>
    <row r="622" spans="1:6" ht="6" customHeight="1" x14ac:dyDescent="0.3">
      <c r="A622" s="26"/>
      <c r="B622" s="25"/>
      <c r="C622" s="26"/>
      <c r="D622" s="27"/>
      <c r="E622" s="326"/>
      <c r="F622" s="326"/>
    </row>
    <row r="623" spans="1:6" ht="15.9" customHeight="1" x14ac:dyDescent="0.3">
      <c r="A623" s="67"/>
      <c r="B623" s="30" t="s">
        <v>1054</v>
      </c>
      <c r="C623" s="26"/>
      <c r="D623" s="51"/>
      <c r="E623" s="326"/>
      <c r="F623" s="326"/>
    </row>
    <row r="624" spans="1:6" ht="30" customHeight="1" x14ac:dyDescent="0.3">
      <c r="A624" s="26"/>
      <c r="B624" s="25" t="s">
        <v>1055</v>
      </c>
      <c r="C624" s="26"/>
      <c r="D624" s="51"/>
      <c r="E624" s="326"/>
      <c r="F624" s="326"/>
    </row>
    <row r="625" spans="1:6" ht="6" customHeight="1" x14ac:dyDescent="0.3">
      <c r="A625" s="26"/>
      <c r="B625" s="25"/>
      <c r="C625" s="26"/>
      <c r="D625" s="51"/>
      <c r="E625" s="326"/>
      <c r="F625" s="326"/>
    </row>
    <row r="626" spans="1:6" ht="15.9" customHeight="1" x14ac:dyDescent="0.3">
      <c r="A626" s="26"/>
      <c r="B626" s="25" t="s">
        <v>1056</v>
      </c>
      <c r="C626" s="26"/>
      <c r="D626" s="51"/>
      <c r="E626" s="326"/>
      <c r="F626" s="326"/>
    </row>
    <row r="627" spans="1:6" ht="15.9" customHeight="1" x14ac:dyDescent="0.3">
      <c r="A627" s="26"/>
      <c r="B627" s="31" t="s">
        <v>990</v>
      </c>
      <c r="C627" s="26" t="s">
        <v>310</v>
      </c>
      <c r="D627" s="51">
        <v>21</v>
      </c>
      <c r="E627" s="326"/>
      <c r="F627" s="326"/>
    </row>
    <row r="628" spans="1:6" ht="15.9" customHeight="1" x14ac:dyDescent="0.3">
      <c r="A628" s="26"/>
      <c r="B628" s="31" t="s">
        <v>992</v>
      </c>
      <c r="C628" s="26" t="s">
        <v>310</v>
      </c>
      <c r="D628" s="51">
        <f>+D627</f>
        <v>21</v>
      </c>
      <c r="E628" s="326"/>
      <c r="F628" s="326"/>
    </row>
    <row r="629" spans="1:6" ht="6" customHeight="1" x14ac:dyDescent="0.3">
      <c r="A629" s="26"/>
      <c r="B629" s="25"/>
      <c r="C629" s="26"/>
      <c r="D629" s="27"/>
      <c r="E629" s="326"/>
      <c r="F629" s="326"/>
    </row>
    <row r="630" spans="1:6" ht="15.9" customHeight="1" x14ac:dyDescent="0.3">
      <c r="A630" s="67"/>
      <c r="B630" s="30" t="s">
        <v>1057</v>
      </c>
      <c r="C630" s="26"/>
      <c r="D630" s="51"/>
      <c r="E630" s="329"/>
      <c r="F630" s="329"/>
    </row>
    <row r="631" spans="1:6" ht="15.9" customHeight="1" x14ac:dyDescent="0.3">
      <c r="A631" s="26"/>
      <c r="B631" s="25" t="s">
        <v>1058</v>
      </c>
      <c r="C631" s="26"/>
      <c r="D631" s="51"/>
      <c r="E631" s="329"/>
      <c r="F631" s="329"/>
    </row>
    <row r="632" spans="1:6" ht="6" customHeight="1" x14ac:dyDescent="0.3">
      <c r="A632" s="26"/>
      <c r="B632" s="25"/>
      <c r="C632" s="26"/>
      <c r="D632" s="27"/>
      <c r="E632" s="326"/>
      <c r="F632" s="326"/>
    </row>
    <row r="633" spans="1:6" ht="15.9" customHeight="1" x14ac:dyDescent="0.3">
      <c r="A633" s="26"/>
      <c r="B633" s="25" t="s">
        <v>1059</v>
      </c>
      <c r="C633" s="26"/>
      <c r="D633" s="51"/>
      <c r="E633" s="329"/>
      <c r="F633" s="329"/>
    </row>
    <row r="634" spans="1:6" ht="15.9" customHeight="1" x14ac:dyDescent="0.3">
      <c r="A634" s="26"/>
      <c r="B634" s="31" t="s">
        <v>990</v>
      </c>
      <c r="C634" s="26" t="s">
        <v>991</v>
      </c>
      <c r="D634" s="51">
        <v>4</v>
      </c>
      <c r="E634" s="326"/>
      <c r="F634" s="326"/>
    </row>
    <row r="635" spans="1:6" ht="15.9" customHeight="1" x14ac:dyDescent="0.3">
      <c r="A635" s="26"/>
      <c r="B635" s="31" t="s">
        <v>992</v>
      </c>
      <c r="C635" s="26" t="s">
        <v>991</v>
      </c>
      <c r="D635" s="51">
        <f>+D634</f>
        <v>4</v>
      </c>
      <c r="E635" s="326"/>
      <c r="F635" s="326"/>
    </row>
    <row r="636" spans="1:6" ht="6" customHeight="1" x14ac:dyDescent="0.3">
      <c r="A636" s="26"/>
      <c r="B636" s="25"/>
      <c r="C636" s="26"/>
      <c r="D636" s="27"/>
      <c r="E636" s="326"/>
      <c r="F636" s="326"/>
    </row>
    <row r="637" spans="1:6" ht="15.9" customHeight="1" x14ac:dyDescent="0.3">
      <c r="A637" s="26"/>
      <c r="B637" s="25" t="s">
        <v>1060</v>
      </c>
      <c r="C637" s="26"/>
      <c r="D637" s="51"/>
      <c r="E637" s="329"/>
      <c r="F637" s="329"/>
    </row>
    <row r="638" spans="1:6" ht="15.9" customHeight="1" x14ac:dyDescent="0.3">
      <c r="A638" s="26"/>
      <c r="B638" s="31" t="s">
        <v>990</v>
      </c>
      <c r="C638" s="26" t="s">
        <v>991</v>
      </c>
      <c r="D638" s="51">
        <v>4</v>
      </c>
      <c r="E638" s="326"/>
      <c r="F638" s="326"/>
    </row>
    <row r="639" spans="1:6" ht="15.9" customHeight="1" x14ac:dyDescent="0.3">
      <c r="A639" s="26"/>
      <c r="B639" s="31" t="s">
        <v>992</v>
      </c>
      <c r="C639" s="26" t="s">
        <v>991</v>
      </c>
      <c r="D639" s="51">
        <f>+D638</f>
        <v>4</v>
      </c>
      <c r="E639" s="326"/>
      <c r="F639" s="326"/>
    </row>
    <row r="640" spans="1:6" ht="15.9" customHeight="1" x14ac:dyDescent="0.3">
      <c r="A640" s="26"/>
      <c r="B640" s="31"/>
      <c r="C640" s="26"/>
      <c r="D640" s="51"/>
      <c r="E640" s="326"/>
      <c r="F640" s="326"/>
    </row>
    <row r="641" spans="1:6" ht="15.9" customHeight="1" x14ac:dyDescent="0.3">
      <c r="A641" s="26"/>
      <c r="B641" s="31"/>
      <c r="C641" s="26"/>
      <c r="D641" s="51"/>
      <c r="E641" s="326"/>
      <c r="F641" s="326"/>
    </row>
    <row r="642" spans="1:6" ht="15.9" customHeight="1" thickBot="1" x14ac:dyDescent="0.35">
      <c r="A642" s="26"/>
      <c r="B642" s="31"/>
      <c r="C642" s="26"/>
      <c r="D642" s="51"/>
      <c r="E642" s="326"/>
      <c r="F642" s="326"/>
    </row>
    <row r="643" spans="1:6" s="38" customFormat="1" ht="24.9" customHeight="1" thickBot="1" x14ac:dyDescent="0.35">
      <c r="A643" s="240"/>
      <c r="B643" s="35" t="s">
        <v>1013</v>
      </c>
      <c r="C643" s="36"/>
      <c r="D643" s="37"/>
      <c r="E643" s="324"/>
      <c r="F643" s="330"/>
    </row>
    <row r="644" spans="1:6" s="38" customFormat="1" ht="15.9" customHeight="1" thickBot="1" x14ac:dyDescent="0.35">
      <c r="A644" s="252"/>
      <c r="B644" s="242"/>
      <c r="C644" s="243"/>
      <c r="D644" s="244"/>
      <c r="E644" s="322"/>
      <c r="F644" s="323"/>
    </row>
    <row r="645" spans="1:6" s="21" customFormat="1" ht="24.9" customHeight="1" thickBot="1" x14ac:dyDescent="0.35">
      <c r="A645" s="228" t="s">
        <v>35</v>
      </c>
      <c r="B645" s="24" t="s">
        <v>980</v>
      </c>
      <c r="C645" s="23" t="s">
        <v>981</v>
      </c>
      <c r="D645" s="23" t="s">
        <v>982</v>
      </c>
      <c r="E645" s="317" t="s">
        <v>983</v>
      </c>
      <c r="F645" s="318" t="s">
        <v>984</v>
      </c>
    </row>
    <row r="646" spans="1:6" s="38" customFormat="1" ht="24.9" customHeight="1" thickBot="1" x14ac:dyDescent="0.35">
      <c r="A646" s="245"/>
      <c r="B646" s="35" t="s">
        <v>1014</v>
      </c>
      <c r="C646" s="36"/>
      <c r="D646" s="37"/>
      <c r="E646" s="324"/>
      <c r="F646" s="325"/>
    </row>
    <row r="647" spans="1:6" ht="6" customHeight="1" x14ac:dyDescent="0.3">
      <c r="A647" s="248"/>
      <c r="B647" s="31"/>
      <c r="C647" s="26"/>
      <c r="D647" s="26"/>
      <c r="E647" s="326"/>
      <c r="F647" s="326"/>
    </row>
    <row r="648" spans="1:6" ht="15.9" customHeight="1" x14ac:dyDescent="0.3">
      <c r="A648" s="250"/>
      <c r="B648" s="30" t="s">
        <v>1061</v>
      </c>
      <c r="C648" s="26"/>
      <c r="D648" s="53"/>
      <c r="E648" s="326"/>
      <c r="F648" s="326"/>
    </row>
    <row r="649" spans="1:6" ht="45" customHeight="1" x14ac:dyDescent="0.3">
      <c r="A649" s="248"/>
      <c r="B649" s="25" t="s">
        <v>1062</v>
      </c>
      <c r="C649" s="26"/>
      <c r="D649" s="53"/>
      <c r="E649" s="326"/>
      <c r="F649" s="326"/>
    </row>
    <row r="650" spans="1:6" ht="6" customHeight="1" x14ac:dyDescent="0.3">
      <c r="A650" s="26"/>
      <c r="B650" s="25"/>
      <c r="C650" s="26"/>
      <c r="D650" s="51"/>
      <c r="E650" s="326"/>
      <c r="F650" s="326"/>
    </row>
    <row r="651" spans="1:6" ht="15.9" customHeight="1" x14ac:dyDescent="0.3">
      <c r="A651" s="26"/>
      <c r="B651" s="25" t="s">
        <v>1063</v>
      </c>
      <c r="C651" s="26"/>
      <c r="D651" s="51"/>
      <c r="E651" s="326"/>
      <c r="F651" s="326"/>
    </row>
    <row r="652" spans="1:6" ht="15.9" customHeight="1" x14ac:dyDescent="0.3">
      <c r="A652" s="26"/>
      <c r="B652" s="31" t="s">
        <v>990</v>
      </c>
      <c r="C652" s="26" t="s">
        <v>310</v>
      </c>
      <c r="D652" s="51">
        <v>200</v>
      </c>
      <c r="E652" s="326"/>
      <c r="F652" s="326"/>
    </row>
    <row r="653" spans="1:6" ht="15.9" customHeight="1" x14ac:dyDescent="0.3">
      <c r="A653" s="26"/>
      <c r="B653" s="31" t="s">
        <v>992</v>
      </c>
      <c r="C653" s="26" t="s">
        <v>310</v>
      </c>
      <c r="D653" s="51">
        <f>+D652</f>
        <v>200</v>
      </c>
      <c r="E653" s="326"/>
      <c r="F653" s="326"/>
    </row>
    <row r="654" spans="1:6" ht="6" customHeight="1" x14ac:dyDescent="0.3">
      <c r="A654" s="26"/>
      <c r="B654" s="25"/>
      <c r="C654" s="26"/>
      <c r="D654" s="51"/>
      <c r="E654" s="326"/>
      <c r="F654" s="326"/>
    </row>
    <row r="655" spans="1:6" ht="15.9" customHeight="1" x14ac:dyDescent="0.3">
      <c r="A655" s="26"/>
      <c r="B655" s="25" t="s">
        <v>1064</v>
      </c>
      <c r="C655" s="26"/>
      <c r="D655" s="51"/>
      <c r="E655" s="326"/>
      <c r="F655" s="326"/>
    </row>
    <row r="656" spans="1:6" ht="15.9" customHeight="1" x14ac:dyDescent="0.3">
      <c r="A656" s="26"/>
      <c r="B656" s="31" t="s">
        <v>990</v>
      </c>
      <c r="C656" s="26" t="s">
        <v>310</v>
      </c>
      <c r="D656" s="51">
        <v>100</v>
      </c>
      <c r="E656" s="326"/>
      <c r="F656" s="326"/>
    </row>
    <row r="657" spans="1:6" ht="15.9" customHeight="1" x14ac:dyDescent="0.3">
      <c r="A657" s="26"/>
      <c r="B657" s="31" t="s">
        <v>992</v>
      </c>
      <c r="C657" s="26" t="s">
        <v>310</v>
      </c>
      <c r="D657" s="51">
        <f>+D656</f>
        <v>100</v>
      </c>
      <c r="E657" s="326"/>
      <c r="F657" s="326"/>
    </row>
    <row r="658" spans="1:6" ht="6" customHeight="1" x14ac:dyDescent="0.3">
      <c r="A658" s="26"/>
      <c r="B658" s="25"/>
      <c r="C658" s="26"/>
      <c r="D658" s="27"/>
      <c r="E658" s="326"/>
      <c r="F658" s="326"/>
    </row>
    <row r="659" spans="1:6" ht="15.9" customHeight="1" x14ac:dyDescent="0.3">
      <c r="A659" s="67"/>
      <c r="B659" s="54" t="s">
        <v>1065</v>
      </c>
      <c r="C659" s="26"/>
      <c r="D659" s="51"/>
      <c r="E659" s="326"/>
      <c r="F659" s="326"/>
    </row>
    <row r="660" spans="1:6" ht="6" customHeight="1" x14ac:dyDescent="0.3">
      <c r="A660" s="26"/>
      <c r="B660" s="25"/>
      <c r="C660" s="26"/>
      <c r="D660" s="27"/>
      <c r="E660" s="326"/>
      <c r="F660" s="326"/>
    </row>
    <row r="661" spans="1:6" ht="15.9" customHeight="1" x14ac:dyDescent="0.3">
      <c r="A661" s="26"/>
      <c r="B661" s="25" t="s">
        <v>1066</v>
      </c>
      <c r="C661" s="26"/>
      <c r="D661" s="51"/>
      <c r="E661" s="326"/>
      <c r="F661" s="326"/>
    </row>
    <row r="662" spans="1:6" ht="15.9" customHeight="1" x14ac:dyDescent="0.3">
      <c r="A662" s="26"/>
      <c r="B662" s="31" t="s">
        <v>990</v>
      </c>
      <c r="C662" s="26" t="s">
        <v>312</v>
      </c>
      <c r="D662" s="51">
        <v>4</v>
      </c>
      <c r="E662" s="326"/>
      <c r="F662" s="326"/>
    </row>
    <row r="663" spans="1:6" ht="15.9" customHeight="1" x14ac:dyDescent="0.3">
      <c r="A663" s="26"/>
      <c r="B663" s="31" t="s">
        <v>992</v>
      </c>
      <c r="C663" s="26" t="s">
        <v>312</v>
      </c>
      <c r="D663" s="51">
        <v>4</v>
      </c>
      <c r="E663" s="326"/>
      <c r="F663" s="326"/>
    </row>
    <row r="664" spans="1:6" ht="6" customHeight="1" x14ac:dyDescent="0.3">
      <c r="A664" s="26"/>
      <c r="B664" s="25"/>
      <c r="C664" s="26"/>
      <c r="D664" s="27"/>
      <c r="E664" s="326"/>
      <c r="F664" s="326"/>
    </row>
    <row r="665" spans="1:6" ht="15.9" customHeight="1" x14ac:dyDescent="0.3">
      <c r="A665" s="26"/>
      <c r="B665" s="25" t="s">
        <v>1067</v>
      </c>
      <c r="C665" s="26"/>
      <c r="D665" s="51"/>
      <c r="E665" s="326"/>
      <c r="F665" s="326"/>
    </row>
    <row r="666" spans="1:6" ht="15.9" customHeight="1" x14ac:dyDescent="0.3">
      <c r="A666" s="26"/>
      <c r="B666" s="31" t="s">
        <v>990</v>
      </c>
      <c r="C666" s="26" t="s">
        <v>312</v>
      </c>
      <c r="D666" s="51">
        <v>4</v>
      </c>
      <c r="E666" s="326"/>
      <c r="F666" s="326"/>
    </row>
    <row r="667" spans="1:6" ht="15.9" customHeight="1" x14ac:dyDescent="0.3">
      <c r="A667" s="26"/>
      <c r="B667" s="31" t="s">
        <v>992</v>
      </c>
      <c r="C667" s="26" t="s">
        <v>312</v>
      </c>
      <c r="D667" s="51">
        <v>4</v>
      </c>
      <c r="E667" s="326"/>
      <c r="F667" s="326"/>
    </row>
    <row r="668" spans="1:6" ht="6" customHeight="1" x14ac:dyDescent="0.3">
      <c r="A668" s="26"/>
      <c r="B668" s="25"/>
      <c r="C668" s="26"/>
      <c r="D668" s="27"/>
      <c r="E668" s="326"/>
      <c r="F668" s="326"/>
    </row>
    <row r="669" spans="1:6" ht="15.9" customHeight="1" x14ac:dyDescent="0.3">
      <c r="A669" s="67"/>
      <c r="B669" s="54" t="s">
        <v>1068</v>
      </c>
      <c r="C669" s="26"/>
      <c r="D669" s="51"/>
      <c r="E669" s="326"/>
      <c r="F669" s="326"/>
    </row>
    <row r="670" spans="1:6" ht="6" customHeight="1" x14ac:dyDescent="0.3">
      <c r="A670" s="26"/>
      <c r="B670" s="25"/>
      <c r="C670" s="26"/>
      <c r="D670" s="27"/>
      <c r="E670" s="326"/>
      <c r="F670" s="326"/>
    </row>
    <row r="671" spans="1:6" ht="15.9" customHeight="1" x14ac:dyDescent="0.3">
      <c r="A671" s="26"/>
      <c r="B671" s="25" t="s">
        <v>1066</v>
      </c>
      <c r="C671" s="26"/>
      <c r="D671" s="51"/>
      <c r="E671" s="326"/>
      <c r="F671" s="326"/>
    </row>
    <row r="672" spans="1:6" ht="15.9" customHeight="1" x14ac:dyDescent="0.3">
      <c r="A672" s="26"/>
      <c r="B672" s="31" t="s">
        <v>990</v>
      </c>
      <c r="C672" s="26" t="s">
        <v>312</v>
      </c>
      <c r="D672" s="51">
        <v>6</v>
      </c>
      <c r="E672" s="326"/>
      <c r="F672" s="326"/>
    </row>
    <row r="673" spans="1:6" ht="15.9" customHeight="1" x14ac:dyDescent="0.3">
      <c r="A673" s="26"/>
      <c r="B673" s="31" t="s">
        <v>992</v>
      </c>
      <c r="C673" s="26" t="s">
        <v>312</v>
      </c>
      <c r="D673" s="51">
        <v>6</v>
      </c>
      <c r="E673" s="326"/>
      <c r="F673" s="326"/>
    </row>
    <row r="674" spans="1:6" ht="6" customHeight="1" x14ac:dyDescent="0.3">
      <c r="A674" s="26"/>
      <c r="B674" s="25"/>
      <c r="C674" s="26"/>
      <c r="D674" s="27"/>
      <c r="E674" s="326"/>
      <c r="F674" s="326"/>
    </row>
    <row r="675" spans="1:6" ht="15.9" customHeight="1" x14ac:dyDescent="0.3">
      <c r="A675" s="26"/>
      <c r="B675" s="25" t="s">
        <v>1067</v>
      </c>
      <c r="C675" s="26"/>
      <c r="D675" s="51"/>
      <c r="E675" s="326"/>
      <c r="F675" s="326"/>
    </row>
    <row r="676" spans="1:6" ht="15.9" customHeight="1" x14ac:dyDescent="0.3">
      <c r="A676" s="26"/>
      <c r="B676" s="31" t="s">
        <v>990</v>
      </c>
      <c r="C676" s="26" t="s">
        <v>312</v>
      </c>
      <c r="D676" s="51">
        <v>6</v>
      </c>
      <c r="E676" s="326"/>
      <c r="F676" s="326"/>
    </row>
    <row r="677" spans="1:6" ht="15.9" customHeight="1" x14ac:dyDescent="0.3">
      <c r="A677" s="26"/>
      <c r="B677" s="31" t="s">
        <v>992</v>
      </c>
      <c r="C677" s="26" t="s">
        <v>312</v>
      </c>
      <c r="D677" s="51">
        <v>6</v>
      </c>
      <c r="E677" s="326"/>
      <c r="F677" s="326"/>
    </row>
    <row r="678" spans="1:6" ht="6" customHeight="1" x14ac:dyDescent="0.3">
      <c r="A678" s="26"/>
      <c r="B678" s="25"/>
      <c r="C678" s="26"/>
      <c r="D678" s="27"/>
      <c r="E678" s="326"/>
      <c r="F678" s="326"/>
    </row>
    <row r="679" spans="1:6" ht="15.9" customHeight="1" x14ac:dyDescent="0.3">
      <c r="A679" s="67"/>
      <c r="B679" s="54" t="s">
        <v>1069</v>
      </c>
      <c r="C679" s="26"/>
      <c r="D679" s="51"/>
      <c r="E679" s="326"/>
      <c r="F679" s="326"/>
    </row>
    <row r="680" spans="1:6" ht="6" customHeight="1" x14ac:dyDescent="0.3">
      <c r="A680" s="26"/>
      <c r="B680" s="25"/>
      <c r="C680" s="26"/>
      <c r="D680" s="27"/>
      <c r="E680" s="326"/>
      <c r="F680" s="326"/>
    </row>
    <row r="681" spans="1:6" ht="15.9" customHeight="1" x14ac:dyDescent="0.3">
      <c r="A681" s="26"/>
      <c r="B681" s="25" t="s">
        <v>1066</v>
      </c>
      <c r="C681" s="26"/>
      <c r="D681" s="51"/>
      <c r="E681" s="326"/>
      <c r="F681" s="326"/>
    </row>
    <row r="682" spans="1:6" ht="15.9" customHeight="1" x14ac:dyDescent="0.3">
      <c r="A682" s="26"/>
      <c r="B682" s="31" t="s">
        <v>990</v>
      </c>
      <c r="C682" s="26" t="s">
        <v>312</v>
      </c>
      <c r="D682" s="51">
        <v>6</v>
      </c>
      <c r="E682" s="326"/>
      <c r="F682" s="326"/>
    </row>
    <row r="683" spans="1:6" ht="15.9" customHeight="1" x14ac:dyDescent="0.3">
      <c r="A683" s="26"/>
      <c r="B683" s="31" t="s">
        <v>992</v>
      </c>
      <c r="C683" s="26" t="s">
        <v>312</v>
      </c>
      <c r="D683" s="51">
        <v>6</v>
      </c>
      <c r="E683" s="326"/>
      <c r="F683" s="326"/>
    </row>
    <row r="684" spans="1:6" ht="6" customHeight="1" x14ac:dyDescent="0.3">
      <c r="A684" s="26"/>
      <c r="B684" s="25"/>
      <c r="C684" s="26"/>
      <c r="D684" s="27"/>
      <c r="E684" s="326"/>
      <c r="F684" s="326"/>
    </row>
    <row r="685" spans="1:6" ht="15.9" customHeight="1" x14ac:dyDescent="0.3">
      <c r="A685" s="26"/>
      <c r="B685" s="25" t="s">
        <v>1067</v>
      </c>
      <c r="C685" s="26"/>
      <c r="D685" s="51"/>
      <c r="E685" s="326"/>
      <c r="F685" s="326"/>
    </row>
    <row r="686" spans="1:6" ht="15.9" customHeight="1" x14ac:dyDescent="0.3">
      <c r="A686" s="26"/>
      <c r="B686" s="31" t="s">
        <v>990</v>
      </c>
      <c r="C686" s="26" t="s">
        <v>312</v>
      </c>
      <c r="D686" s="51">
        <v>4</v>
      </c>
      <c r="E686" s="326"/>
      <c r="F686" s="326"/>
    </row>
    <row r="687" spans="1:6" ht="15.9" customHeight="1" x14ac:dyDescent="0.3">
      <c r="A687" s="26"/>
      <c r="B687" s="31" t="s">
        <v>992</v>
      </c>
      <c r="C687" s="26" t="s">
        <v>312</v>
      </c>
      <c r="D687" s="51">
        <v>4</v>
      </c>
      <c r="E687" s="326"/>
      <c r="F687" s="326"/>
    </row>
    <row r="688" spans="1:6" ht="6" customHeight="1" x14ac:dyDescent="0.3">
      <c r="A688" s="26"/>
      <c r="B688" s="25"/>
      <c r="C688" s="26"/>
      <c r="D688" s="27"/>
      <c r="E688" s="326"/>
      <c r="F688" s="326"/>
    </row>
    <row r="689" spans="1:6" ht="15.9" customHeight="1" x14ac:dyDescent="0.3">
      <c r="A689" s="67"/>
      <c r="B689" s="30" t="s">
        <v>1070</v>
      </c>
      <c r="C689" s="26"/>
      <c r="D689" s="51"/>
      <c r="E689" s="326"/>
      <c r="F689" s="326"/>
    </row>
    <row r="690" spans="1:6" ht="30" customHeight="1" x14ac:dyDescent="0.3">
      <c r="A690" s="26"/>
      <c r="B690" s="25" t="s">
        <v>1071</v>
      </c>
      <c r="C690" s="26"/>
      <c r="D690" s="51"/>
      <c r="E690" s="326"/>
      <c r="F690" s="326"/>
    </row>
    <row r="691" spans="1:6" ht="15.9" customHeight="1" x14ac:dyDescent="0.3">
      <c r="A691" s="26"/>
      <c r="B691" s="25" t="s">
        <v>1072</v>
      </c>
      <c r="C691" s="26"/>
      <c r="D691" s="51"/>
      <c r="E691" s="326"/>
      <c r="F691" s="326"/>
    </row>
    <row r="692" spans="1:6" ht="15.9" customHeight="1" x14ac:dyDescent="0.3">
      <c r="A692" s="26"/>
      <c r="B692" s="31" t="s">
        <v>990</v>
      </c>
      <c r="C692" s="26" t="s">
        <v>310</v>
      </c>
      <c r="D692" s="51">
        <v>2000</v>
      </c>
      <c r="E692" s="326"/>
      <c r="F692" s="326"/>
    </row>
    <row r="693" spans="1:6" ht="15.9" customHeight="1" x14ac:dyDescent="0.3">
      <c r="A693" s="26"/>
      <c r="B693" s="31" t="s">
        <v>992</v>
      </c>
      <c r="C693" s="26" t="s">
        <v>310</v>
      </c>
      <c r="D693" s="51">
        <f>+D692</f>
        <v>2000</v>
      </c>
      <c r="E693" s="326"/>
      <c r="F693" s="326"/>
    </row>
    <row r="694" spans="1:6" ht="6" customHeight="1" x14ac:dyDescent="0.3">
      <c r="A694" s="26"/>
      <c r="B694" s="25"/>
      <c r="C694" s="26"/>
      <c r="D694" s="27"/>
      <c r="E694" s="326"/>
      <c r="F694" s="326"/>
    </row>
    <row r="695" spans="1:6" ht="15.9" customHeight="1" x14ac:dyDescent="0.3">
      <c r="A695" s="26"/>
      <c r="B695" s="25" t="s">
        <v>1073</v>
      </c>
      <c r="C695" s="26"/>
      <c r="D695" s="51"/>
      <c r="E695" s="326"/>
      <c r="F695" s="326"/>
    </row>
    <row r="696" spans="1:6" ht="15.9" customHeight="1" x14ac:dyDescent="0.3">
      <c r="A696" s="26"/>
      <c r="B696" s="31" t="s">
        <v>990</v>
      </c>
      <c r="C696" s="26" t="s">
        <v>310</v>
      </c>
      <c r="D696" s="51">
        <v>1000</v>
      </c>
      <c r="E696" s="326"/>
      <c r="F696" s="326"/>
    </row>
    <row r="697" spans="1:6" ht="15.9" customHeight="1" x14ac:dyDescent="0.3">
      <c r="A697" s="26"/>
      <c r="B697" s="31" t="s">
        <v>992</v>
      </c>
      <c r="C697" s="26" t="s">
        <v>310</v>
      </c>
      <c r="D697" s="51">
        <f>+D696</f>
        <v>1000</v>
      </c>
      <c r="E697" s="326"/>
      <c r="F697" s="326"/>
    </row>
    <row r="698" spans="1:6" ht="6" customHeight="1" x14ac:dyDescent="0.3">
      <c r="A698" s="26"/>
      <c r="B698" s="25"/>
      <c r="C698" s="26"/>
      <c r="D698" s="27"/>
      <c r="E698" s="326"/>
      <c r="F698" s="326"/>
    </row>
    <row r="699" spans="1:6" ht="15.9" customHeight="1" x14ac:dyDescent="0.3">
      <c r="A699" s="26"/>
      <c r="B699" s="25" t="s">
        <v>1074</v>
      </c>
      <c r="C699" s="26"/>
      <c r="D699" s="51"/>
      <c r="E699" s="326"/>
      <c r="F699" s="326"/>
    </row>
    <row r="700" spans="1:6" ht="15.9" customHeight="1" x14ac:dyDescent="0.3">
      <c r="A700" s="248"/>
      <c r="B700" s="31" t="s">
        <v>990</v>
      </c>
      <c r="C700" s="26" t="s">
        <v>310</v>
      </c>
      <c r="D700" s="51">
        <v>400</v>
      </c>
      <c r="E700" s="326"/>
      <c r="F700" s="326"/>
    </row>
    <row r="701" spans="1:6" ht="15.9" customHeight="1" x14ac:dyDescent="0.3">
      <c r="A701" s="248"/>
      <c r="B701" s="31" t="s">
        <v>992</v>
      </c>
      <c r="C701" s="26" t="s">
        <v>310</v>
      </c>
      <c r="D701" s="51">
        <f>+D700</f>
        <v>400</v>
      </c>
      <c r="E701" s="326"/>
      <c r="F701" s="326"/>
    </row>
    <row r="702" spans="1:6" ht="6" customHeight="1" x14ac:dyDescent="0.3">
      <c r="A702" s="26"/>
      <c r="B702" s="25"/>
      <c r="C702" s="26"/>
      <c r="D702" s="27"/>
      <c r="E702" s="326"/>
      <c r="F702" s="326"/>
    </row>
    <row r="703" spans="1:6" ht="15.9" customHeight="1" x14ac:dyDescent="0.3">
      <c r="A703" s="67"/>
      <c r="B703" s="30" t="s">
        <v>1075</v>
      </c>
      <c r="C703" s="26"/>
      <c r="D703" s="51"/>
      <c r="E703" s="326"/>
      <c r="F703" s="326"/>
    </row>
    <row r="704" spans="1:6" ht="27.6" x14ac:dyDescent="0.3">
      <c r="A704" s="26"/>
      <c r="B704" s="25" t="s">
        <v>1076</v>
      </c>
      <c r="C704" s="26"/>
      <c r="D704" s="51"/>
      <c r="E704" s="326"/>
      <c r="F704" s="326"/>
    </row>
    <row r="705" spans="1:6" ht="15.9" customHeight="1" x14ac:dyDescent="0.3">
      <c r="A705" s="248"/>
      <c r="B705" s="25" t="s">
        <v>1072</v>
      </c>
      <c r="C705" s="26"/>
      <c r="D705" s="51"/>
      <c r="E705" s="326"/>
      <c r="F705" s="326"/>
    </row>
    <row r="706" spans="1:6" ht="15.9" customHeight="1" x14ac:dyDescent="0.3">
      <c r="A706" s="248"/>
      <c r="B706" s="31" t="s">
        <v>990</v>
      </c>
      <c r="C706" s="26" t="s">
        <v>310</v>
      </c>
      <c r="D706" s="51">
        <v>1500</v>
      </c>
      <c r="E706" s="326"/>
      <c r="F706" s="326"/>
    </row>
    <row r="707" spans="1:6" ht="15.9" customHeight="1" x14ac:dyDescent="0.3">
      <c r="A707" s="248"/>
      <c r="B707" s="31" t="s">
        <v>992</v>
      </c>
      <c r="C707" s="26" t="s">
        <v>310</v>
      </c>
      <c r="D707" s="51">
        <f>+D706</f>
        <v>1500</v>
      </c>
      <c r="E707" s="326"/>
      <c r="F707" s="326"/>
    </row>
    <row r="708" spans="1:6" ht="6" customHeight="1" x14ac:dyDescent="0.3">
      <c r="A708" s="26"/>
      <c r="B708" s="25"/>
      <c r="C708" s="26"/>
      <c r="D708" s="27"/>
      <c r="E708" s="326"/>
      <c r="F708" s="326"/>
    </row>
    <row r="709" spans="1:6" ht="15.9" customHeight="1" x14ac:dyDescent="0.3">
      <c r="A709" s="67"/>
      <c r="B709" s="30" t="s">
        <v>1077</v>
      </c>
      <c r="C709" s="26"/>
      <c r="D709" s="51"/>
      <c r="E709" s="326"/>
      <c r="F709" s="326"/>
    </row>
    <row r="710" spans="1:6" ht="27.6" x14ac:dyDescent="0.3">
      <c r="A710" s="26"/>
      <c r="B710" s="25" t="s">
        <v>1076</v>
      </c>
      <c r="C710" s="26"/>
      <c r="D710" s="51"/>
      <c r="E710" s="326"/>
      <c r="F710" s="326"/>
    </row>
    <row r="711" spans="1:6" ht="15.9" customHeight="1" x14ac:dyDescent="0.3">
      <c r="A711" s="248"/>
      <c r="B711" s="25" t="s">
        <v>1072</v>
      </c>
      <c r="C711" s="26"/>
      <c r="D711" s="51"/>
      <c r="E711" s="326"/>
      <c r="F711" s="326"/>
    </row>
    <row r="712" spans="1:6" ht="15.9" customHeight="1" x14ac:dyDescent="0.3">
      <c r="A712" s="248"/>
      <c r="B712" s="31" t="s">
        <v>990</v>
      </c>
      <c r="C712" s="26" t="s">
        <v>310</v>
      </c>
      <c r="D712" s="51">
        <v>1500</v>
      </c>
      <c r="E712" s="326"/>
      <c r="F712" s="326"/>
    </row>
    <row r="713" spans="1:6" ht="15.9" customHeight="1" x14ac:dyDescent="0.3">
      <c r="A713" s="248"/>
      <c r="B713" s="31" t="s">
        <v>992</v>
      </c>
      <c r="C713" s="26" t="s">
        <v>310</v>
      </c>
      <c r="D713" s="51">
        <f>SUM(D712)</f>
        <v>1500</v>
      </c>
      <c r="E713" s="326"/>
      <c r="F713" s="326"/>
    </row>
    <row r="714" spans="1:6" ht="6" customHeight="1" x14ac:dyDescent="0.3">
      <c r="A714" s="26"/>
      <c r="B714" s="25"/>
      <c r="C714" s="26"/>
      <c r="D714" s="27"/>
      <c r="E714" s="326"/>
      <c r="F714" s="326"/>
    </row>
    <row r="715" spans="1:6" ht="15.9" customHeight="1" x14ac:dyDescent="0.3">
      <c r="A715" s="248"/>
      <c r="B715" s="25" t="s">
        <v>1073</v>
      </c>
      <c r="C715" s="26"/>
      <c r="D715" s="51"/>
      <c r="E715" s="326"/>
      <c r="F715" s="326"/>
    </row>
    <row r="716" spans="1:6" ht="15.9" customHeight="1" x14ac:dyDescent="0.3">
      <c r="A716" s="26"/>
      <c r="B716" s="31" t="s">
        <v>990</v>
      </c>
      <c r="C716" s="26" t="s">
        <v>310</v>
      </c>
      <c r="D716" s="51">
        <f>SUM(D700)/2</f>
        <v>200</v>
      </c>
      <c r="E716" s="326"/>
      <c r="F716" s="326"/>
    </row>
    <row r="717" spans="1:6" ht="15.9" customHeight="1" x14ac:dyDescent="0.3">
      <c r="A717" s="248"/>
      <c r="B717" s="31" t="s">
        <v>992</v>
      </c>
      <c r="C717" s="26" t="s">
        <v>310</v>
      </c>
      <c r="D717" s="51">
        <f>SUM(D716)</f>
        <v>200</v>
      </c>
      <c r="E717" s="326"/>
      <c r="F717" s="326"/>
    </row>
    <row r="718" spans="1:6" ht="15.9" customHeight="1" x14ac:dyDescent="0.3">
      <c r="A718" s="248"/>
      <c r="B718" s="31"/>
      <c r="C718" s="26"/>
      <c r="D718" s="51"/>
      <c r="E718" s="326"/>
      <c r="F718" s="326"/>
    </row>
    <row r="719" spans="1:6" ht="15.9" customHeight="1" x14ac:dyDescent="0.3">
      <c r="A719" s="248"/>
      <c r="B719" s="31"/>
      <c r="C719" s="26"/>
      <c r="D719" s="51"/>
      <c r="E719" s="326"/>
      <c r="F719" s="326"/>
    </row>
    <row r="720" spans="1:6" ht="15.9" customHeight="1" x14ac:dyDescent="0.3">
      <c r="A720" s="248"/>
      <c r="B720" s="31"/>
      <c r="C720" s="26"/>
      <c r="D720" s="51"/>
      <c r="E720" s="326"/>
      <c r="F720" s="326"/>
    </row>
    <row r="721" spans="1:6" ht="15.9" customHeight="1" x14ac:dyDescent="0.3">
      <c r="A721" s="248"/>
      <c r="B721" s="31"/>
      <c r="C721" s="26"/>
      <c r="D721" s="51"/>
      <c r="E721" s="326"/>
      <c r="F721" s="326"/>
    </row>
    <row r="722" spans="1:6" ht="15.9" customHeight="1" x14ac:dyDescent="0.3">
      <c r="A722" s="248"/>
      <c r="B722" s="31"/>
      <c r="C722" s="26"/>
      <c r="D722" s="51"/>
      <c r="E722" s="326"/>
      <c r="F722" s="326"/>
    </row>
    <row r="723" spans="1:6" ht="15.9" customHeight="1" x14ac:dyDescent="0.3">
      <c r="A723" s="248"/>
      <c r="B723" s="31"/>
      <c r="C723" s="26"/>
      <c r="D723" s="51"/>
      <c r="E723" s="326"/>
      <c r="F723" s="326"/>
    </row>
    <row r="724" spans="1:6" ht="15.9" customHeight="1" thickBot="1" x14ac:dyDescent="0.35">
      <c r="A724" s="248"/>
      <c r="B724" s="31"/>
      <c r="C724" s="26"/>
      <c r="D724" s="51"/>
      <c r="E724" s="326"/>
      <c r="F724" s="326"/>
    </row>
    <row r="725" spans="1:6" s="38" customFormat="1" ht="24.9" customHeight="1" thickBot="1" x14ac:dyDescent="0.35">
      <c r="A725" s="240"/>
      <c r="B725" s="35" t="s">
        <v>1013</v>
      </c>
      <c r="C725" s="36"/>
      <c r="D725" s="37"/>
      <c r="E725" s="324"/>
      <c r="F725" s="330"/>
    </row>
    <row r="726" spans="1:6" s="38" customFormat="1" ht="15.9" customHeight="1" thickBot="1" x14ac:dyDescent="0.35">
      <c r="A726" s="252"/>
      <c r="B726" s="242"/>
      <c r="C726" s="243"/>
      <c r="D726" s="244"/>
      <c r="E726" s="322"/>
      <c r="F726" s="323"/>
    </row>
    <row r="727" spans="1:6" s="21" customFormat="1" ht="24.9" customHeight="1" thickBot="1" x14ac:dyDescent="0.35">
      <c r="A727" s="228" t="s">
        <v>35</v>
      </c>
      <c r="B727" s="24" t="s">
        <v>980</v>
      </c>
      <c r="C727" s="23" t="s">
        <v>981</v>
      </c>
      <c r="D727" s="23" t="s">
        <v>982</v>
      </c>
      <c r="E727" s="317" t="s">
        <v>983</v>
      </c>
      <c r="F727" s="318" t="s">
        <v>984</v>
      </c>
    </row>
    <row r="728" spans="1:6" s="38" customFormat="1" ht="24.9" customHeight="1" thickBot="1" x14ac:dyDescent="0.35">
      <c r="A728" s="245"/>
      <c r="B728" s="35" t="s">
        <v>1014</v>
      </c>
      <c r="C728" s="36"/>
      <c r="D728" s="37"/>
      <c r="E728" s="324"/>
      <c r="F728" s="325"/>
    </row>
    <row r="729" spans="1:6" ht="6" customHeight="1" x14ac:dyDescent="0.3">
      <c r="A729" s="248"/>
      <c r="B729" s="31"/>
      <c r="C729" s="26"/>
      <c r="D729" s="26"/>
      <c r="E729" s="326"/>
      <c r="F729" s="326"/>
    </row>
    <row r="730" spans="1:6" ht="15.9" customHeight="1" x14ac:dyDescent="0.3">
      <c r="A730" s="250"/>
      <c r="B730" s="30" t="s">
        <v>1078</v>
      </c>
      <c r="C730" s="26"/>
      <c r="D730" s="51"/>
      <c r="E730" s="326"/>
      <c r="F730" s="326"/>
    </row>
    <row r="731" spans="1:6" ht="30" customHeight="1" x14ac:dyDescent="0.3">
      <c r="A731" s="26"/>
      <c r="B731" s="25" t="s">
        <v>1079</v>
      </c>
      <c r="C731" s="26"/>
      <c r="D731" s="51"/>
      <c r="E731" s="326"/>
      <c r="F731" s="326"/>
    </row>
    <row r="732" spans="1:6" ht="6" customHeight="1" x14ac:dyDescent="0.3">
      <c r="A732" s="26"/>
      <c r="B732" s="25"/>
      <c r="C732" s="26"/>
      <c r="D732" s="51"/>
      <c r="E732" s="326"/>
      <c r="F732" s="326"/>
    </row>
    <row r="733" spans="1:6" ht="30" customHeight="1" x14ac:dyDescent="0.3">
      <c r="A733" s="26"/>
      <c r="B733" s="25" t="s">
        <v>1080</v>
      </c>
      <c r="C733" s="26"/>
      <c r="D733" s="51"/>
      <c r="E733" s="326"/>
      <c r="F733" s="326"/>
    </row>
    <row r="734" spans="1:6" ht="15.9" customHeight="1" x14ac:dyDescent="0.3">
      <c r="A734" s="26"/>
      <c r="B734" s="31" t="s">
        <v>990</v>
      </c>
      <c r="C734" s="26" t="s">
        <v>991</v>
      </c>
      <c r="D734" s="51">
        <v>8</v>
      </c>
      <c r="E734" s="326"/>
      <c r="F734" s="326"/>
    </row>
    <row r="735" spans="1:6" ht="15.9" customHeight="1" x14ac:dyDescent="0.3">
      <c r="A735" s="26"/>
      <c r="B735" s="31" t="s">
        <v>992</v>
      </c>
      <c r="C735" s="26" t="s">
        <v>991</v>
      </c>
      <c r="D735" s="51">
        <f>+D734</f>
        <v>8</v>
      </c>
      <c r="E735" s="326"/>
      <c r="F735" s="326"/>
    </row>
    <row r="736" spans="1:6" ht="6" customHeight="1" x14ac:dyDescent="0.3">
      <c r="A736" s="26"/>
      <c r="B736" s="25"/>
      <c r="C736" s="26"/>
      <c r="D736" s="51"/>
      <c r="E736" s="326"/>
      <c r="F736" s="326"/>
    </row>
    <row r="737" spans="1:6" ht="30" customHeight="1" x14ac:dyDescent="0.3">
      <c r="A737" s="26"/>
      <c r="B737" s="25" t="s">
        <v>1081</v>
      </c>
      <c r="C737" s="26"/>
      <c r="D737" s="51"/>
      <c r="E737" s="326"/>
      <c r="F737" s="326"/>
    </row>
    <row r="738" spans="1:6" ht="15.9" customHeight="1" x14ac:dyDescent="0.3">
      <c r="A738" s="26"/>
      <c r="B738" s="31" t="s">
        <v>990</v>
      </c>
      <c r="C738" s="26" t="s">
        <v>991</v>
      </c>
      <c r="D738" s="51">
        <v>4</v>
      </c>
      <c r="E738" s="326"/>
      <c r="F738" s="326"/>
    </row>
    <row r="739" spans="1:6" ht="15.9" customHeight="1" x14ac:dyDescent="0.3">
      <c r="A739" s="248"/>
      <c r="B739" s="31" t="s">
        <v>992</v>
      </c>
      <c r="C739" s="26" t="s">
        <v>991</v>
      </c>
      <c r="D739" s="51">
        <f>+D738</f>
        <v>4</v>
      </c>
      <c r="E739" s="326"/>
      <c r="F739" s="326"/>
    </row>
    <row r="740" spans="1:6" ht="6" customHeight="1" x14ac:dyDescent="0.3">
      <c r="A740" s="26"/>
      <c r="B740" s="25"/>
      <c r="C740" s="26"/>
      <c r="D740" s="51"/>
      <c r="E740" s="326"/>
      <c r="F740" s="326"/>
    </row>
    <row r="741" spans="1:6" ht="30" customHeight="1" x14ac:dyDescent="0.3">
      <c r="A741" s="26"/>
      <c r="B741" s="25" t="s">
        <v>1082</v>
      </c>
      <c r="C741" s="26"/>
      <c r="D741" s="51"/>
      <c r="E741" s="326"/>
      <c r="F741" s="326"/>
    </row>
    <row r="742" spans="1:6" ht="15.9" customHeight="1" x14ac:dyDescent="0.3">
      <c r="A742" s="26"/>
      <c r="B742" s="31" t="s">
        <v>990</v>
      </c>
      <c r="C742" s="26" t="s">
        <v>991</v>
      </c>
      <c r="D742" s="51">
        <v>8</v>
      </c>
      <c r="E742" s="326"/>
      <c r="F742" s="326"/>
    </row>
    <row r="743" spans="1:6" ht="15.9" customHeight="1" x14ac:dyDescent="0.3">
      <c r="A743" s="26"/>
      <c r="B743" s="31" t="s">
        <v>992</v>
      </c>
      <c r="C743" s="26" t="s">
        <v>991</v>
      </c>
      <c r="D743" s="51">
        <f>+D742</f>
        <v>8</v>
      </c>
      <c r="E743" s="326"/>
      <c r="F743" s="326"/>
    </row>
    <row r="744" spans="1:6" ht="6" customHeight="1" x14ac:dyDescent="0.3">
      <c r="A744" s="26"/>
      <c r="B744" s="25"/>
      <c r="C744" s="26"/>
      <c r="D744" s="51"/>
      <c r="E744" s="326"/>
      <c r="F744" s="326"/>
    </row>
    <row r="745" spans="1:6" ht="45" customHeight="1" x14ac:dyDescent="0.3">
      <c r="A745" s="26"/>
      <c r="B745" s="25" t="s">
        <v>1083</v>
      </c>
      <c r="C745" s="26"/>
      <c r="D745" s="51"/>
      <c r="E745" s="326"/>
      <c r="F745" s="326"/>
    </row>
    <row r="746" spans="1:6" ht="15.9" customHeight="1" x14ac:dyDescent="0.3">
      <c r="A746" s="26"/>
      <c r="B746" s="31" t="s">
        <v>990</v>
      </c>
      <c r="C746" s="26" t="s">
        <v>991</v>
      </c>
      <c r="D746" s="51">
        <v>8</v>
      </c>
      <c r="E746" s="326"/>
      <c r="F746" s="326"/>
    </row>
    <row r="747" spans="1:6" ht="15.9" customHeight="1" x14ac:dyDescent="0.3">
      <c r="A747" s="248"/>
      <c r="B747" s="31" t="s">
        <v>992</v>
      </c>
      <c r="C747" s="26" t="s">
        <v>991</v>
      </c>
      <c r="D747" s="51">
        <f>+D746</f>
        <v>8</v>
      </c>
      <c r="E747" s="326"/>
      <c r="F747" s="326"/>
    </row>
    <row r="748" spans="1:6" ht="6" customHeight="1" x14ac:dyDescent="0.3">
      <c r="A748" s="26"/>
      <c r="B748" s="25"/>
      <c r="C748" s="26"/>
      <c r="D748" s="27"/>
      <c r="E748" s="326"/>
      <c r="F748" s="326"/>
    </row>
    <row r="749" spans="1:6" ht="15.9" customHeight="1" x14ac:dyDescent="0.3">
      <c r="A749" s="67"/>
      <c r="B749" s="30" t="s">
        <v>1084</v>
      </c>
      <c r="C749" s="26"/>
      <c r="D749" s="51"/>
      <c r="E749" s="326"/>
      <c r="F749" s="326"/>
    </row>
    <row r="750" spans="1:6" ht="15.9" customHeight="1" x14ac:dyDescent="0.3">
      <c r="A750" s="26"/>
      <c r="B750" s="25" t="s">
        <v>1085</v>
      </c>
      <c r="C750" s="26"/>
      <c r="D750" s="51"/>
      <c r="E750" s="326"/>
      <c r="F750" s="326"/>
    </row>
    <row r="751" spans="1:6" ht="15.9" customHeight="1" x14ac:dyDescent="0.3">
      <c r="A751" s="26"/>
      <c r="B751" s="25" t="s">
        <v>1086</v>
      </c>
      <c r="C751" s="26"/>
      <c r="D751" s="51"/>
      <c r="E751" s="326"/>
      <c r="F751" s="326"/>
    </row>
    <row r="752" spans="1:6" ht="15.9" customHeight="1" x14ac:dyDescent="0.3">
      <c r="A752" s="26"/>
      <c r="B752" s="31" t="s">
        <v>990</v>
      </c>
      <c r="C752" s="26" t="s">
        <v>991</v>
      </c>
      <c r="D752" s="51">
        <v>8</v>
      </c>
      <c r="E752" s="326"/>
      <c r="F752" s="326"/>
    </row>
    <row r="753" spans="1:6" ht="15.9" customHeight="1" x14ac:dyDescent="0.3">
      <c r="A753" s="26"/>
      <c r="B753" s="31" t="s">
        <v>992</v>
      </c>
      <c r="C753" s="26" t="s">
        <v>991</v>
      </c>
      <c r="D753" s="51">
        <f>+D752</f>
        <v>8</v>
      </c>
      <c r="E753" s="326"/>
      <c r="F753" s="326"/>
    </row>
    <row r="754" spans="1:6" ht="6" customHeight="1" x14ac:dyDescent="0.3">
      <c r="A754" s="26"/>
      <c r="B754" s="25"/>
      <c r="C754" s="26"/>
      <c r="D754" s="27"/>
      <c r="E754" s="326"/>
      <c r="F754" s="326"/>
    </row>
    <row r="755" spans="1:6" ht="15.9" customHeight="1" x14ac:dyDescent="0.3">
      <c r="A755" s="67"/>
      <c r="B755" s="30" t="s">
        <v>1089</v>
      </c>
      <c r="C755" s="26"/>
      <c r="D755" s="51"/>
      <c r="E755" s="326"/>
      <c r="F755" s="326"/>
    </row>
    <row r="756" spans="1:6" ht="45" customHeight="1" x14ac:dyDescent="0.3">
      <c r="A756" s="26"/>
      <c r="B756" s="25" t="s">
        <v>1090</v>
      </c>
      <c r="C756" s="26"/>
      <c r="D756" s="51"/>
      <c r="E756" s="326"/>
      <c r="F756" s="326"/>
    </row>
    <row r="757" spans="1:6" ht="15.9" customHeight="1" x14ac:dyDescent="0.3">
      <c r="A757" s="26"/>
      <c r="B757" s="25" t="s">
        <v>1091</v>
      </c>
      <c r="C757" s="26"/>
      <c r="D757" s="51"/>
      <c r="E757" s="326"/>
      <c r="F757" s="326"/>
    </row>
    <row r="758" spans="1:6" ht="15.9" customHeight="1" x14ac:dyDescent="0.3">
      <c r="A758" s="26"/>
      <c r="B758" s="31" t="s">
        <v>990</v>
      </c>
      <c r="C758" s="26" t="s">
        <v>991</v>
      </c>
      <c r="D758" s="51">
        <v>4</v>
      </c>
      <c r="E758" s="326"/>
      <c r="F758" s="326"/>
    </row>
    <row r="759" spans="1:6" ht="15.9" customHeight="1" x14ac:dyDescent="0.3">
      <c r="A759" s="26"/>
      <c r="B759" s="31" t="s">
        <v>992</v>
      </c>
      <c r="C759" s="26" t="s">
        <v>991</v>
      </c>
      <c r="D759" s="51">
        <f>+D758</f>
        <v>4</v>
      </c>
      <c r="E759" s="326"/>
      <c r="F759" s="326"/>
    </row>
    <row r="760" spans="1:6" ht="6" customHeight="1" x14ac:dyDescent="0.3">
      <c r="A760" s="26"/>
      <c r="B760" s="25"/>
      <c r="C760" s="26"/>
      <c r="D760" s="27"/>
      <c r="E760" s="326"/>
      <c r="F760" s="326"/>
    </row>
    <row r="761" spans="1:6" ht="15.9" customHeight="1" x14ac:dyDescent="0.3">
      <c r="A761" s="67"/>
      <c r="B761" s="30" t="s">
        <v>1092</v>
      </c>
      <c r="C761" s="26"/>
      <c r="D761" s="51"/>
      <c r="E761" s="326"/>
      <c r="F761" s="326"/>
    </row>
    <row r="762" spans="1:6" ht="30" customHeight="1" x14ac:dyDescent="0.3">
      <c r="A762" s="26"/>
      <c r="B762" s="25" t="s">
        <v>1093</v>
      </c>
      <c r="C762" s="26"/>
      <c r="D762" s="51"/>
      <c r="E762" s="326"/>
      <c r="F762" s="326"/>
    </row>
    <row r="763" spans="1:6" ht="15.9" customHeight="1" x14ac:dyDescent="0.3">
      <c r="A763" s="26"/>
      <c r="B763" s="25" t="s">
        <v>1094</v>
      </c>
      <c r="C763" s="26"/>
      <c r="D763" s="52"/>
      <c r="E763" s="326"/>
      <c r="F763" s="326"/>
    </row>
    <row r="764" spans="1:6" ht="15.9" customHeight="1" x14ac:dyDescent="0.3">
      <c r="A764" s="26"/>
      <c r="B764" s="31" t="s">
        <v>990</v>
      </c>
      <c r="C764" s="26" t="s">
        <v>991</v>
      </c>
      <c r="D764" s="51">
        <v>2</v>
      </c>
      <c r="E764" s="326"/>
      <c r="F764" s="326"/>
    </row>
    <row r="765" spans="1:6" ht="15.9" customHeight="1" x14ac:dyDescent="0.3">
      <c r="A765" s="248"/>
      <c r="B765" s="31" t="s">
        <v>992</v>
      </c>
      <c r="C765" s="26" t="s">
        <v>991</v>
      </c>
      <c r="D765" s="51">
        <f>+D764</f>
        <v>2</v>
      </c>
      <c r="E765" s="326"/>
      <c r="F765" s="326"/>
    </row>
    <row r="766" spans="1:6" ht="6" customHeight="1" x14ac:dyDescent="0.3">
      <c r="A766" s="248"/>
      <c r="B766" s="31"/>
      <c r="C766" s="26"/>
      <c r="D766" s="26"/>
      <c r="E766" s="326"/>
      <c r="F766" s="326"/>
    </row>
    <row r="767" spans="1:6" ht="15.9" customHeight="1" x14ac:dyDescent="0.3">
      <c r="A767" s="250"/>
      <c r="B767" s="30" t="s">
        <v>1095</v>
      </c>
      <c r="C767" s="26"/>
      <c r="D767" s="51"/>
      <c r="E767" s="326"/>
      <c r="F767" s="326"/>
    </row>
    <row r="768" spans="1:6" ht="6" customHeight="1" x14ac:dyDescent="0.3">
      <c r="A768" s="26"/>
      <c r="B768" s="25"/>
      <c r="C768" s="26"/>
      <c r="D768" s="27"/>
      <c r="E768" s="326"/>
      <c r="F768" s="326"/>
    </row>
    <row r="769" spans="1:6" ht="15.9" customHeight="1" x14ac:dyDescent="0.3">
      <c r="A769" s="248"/>
      <c r="B769" s="25" t="s">
        <v>1096</v>
      </c>
      <c r="C769" s="26"/>
      <c r="D769" s="51"/>
      <c r="E769" s="326"/>
      <c r="F769" s="326"/>
    </row>
    <row r="770" spans="1:6" ht="6" customHeight="1" x14ac:dyDescent="0.3">
      <c r="A770" s="26"/>
      <c r="B770" s="25"/>
      <c r="C770" s="26"/>
      <c r="D770" s="27"/>
      <c r="E770" s="326"/>
      <c r="F770" s="326"/>
    </row>
    <row r="771" spans="1:6" ht="15.9" customHeight="1" x14ac:dyDescent="0.3">
      <c r="A771" s="26"/>
      <c r="B771" s="25" t="s">
        <v>1097</v>
      </c>
      <c r="C771" s="26"/>
      <c r="D771" s="51"/>
      <c r="E771" s="326"/>
      <c r="F771" s="326"/>
    </row>
    <row r="772" spans="1:6" ht="15.9" customHeight="1" x14ac:dyDescent="0.3">
      <c r="A772" s="26"/>
      <c r="B772" s="31" t="s">
        <v>990</v>
      </c>
      <c r="C772" s="26" t="s">
        <v>991</v>
      </c>
      <c r="D772" s="51">
        <v>4</v>
      </c>
      <c r="E772" s="326"/>
      <c r="F772" s="326"/>
    </row>
    <row r="773" spans="1:6" ht="15.9" customHeight="1" x14ac:dyDescent="0.3">
      <c r="A773" s="26"/>
      <c r="B773" s="31" t="s">
        <v>992</v>
      </c>
      <c r="C773" s="26" t="s">
        <v>991</v>
      </c>
      <c r="D773" s="51">
        <f>SUM(D772)</f>
        <v>4</v>
      </c>
      <c r="E773" s="326"/>
      <c r="F773" s="326"/>
    </row>
    <row r="774" spans="1:6" ht="6" customHeight="1" x14ac:dyDescent="0.3">
      <c r="A774" s="26"/>
      <c r="B774" s="25"/>
      <c r="C774" s="26"/>
      <c r="D774" s="27"/>
      <c r="E774" s="326"/>
      <c r="F774" s="326"/>
    </row>
    <row r="775" spans="1:6" ht="15.9" customHeight="1" x14ac:dyDescent="0.3">
      <c r="A775" s="67"/>
      <c r="B775" s="30" t="s">
        <v>1098</v>
      </c>
      <c r="C775" s="26"/>
      <c r="D775" s="51"/>
      <c r="E775" s="326"/>
      <c r="F775" s="326"/>
    </row>
    <row r="776" spans="1:6" ht="60" customHeight="1" x14ac:dyDescent="0.3">
      <c r="A776" s="26"/>
      <c r="B776" s="25" t="s">
        <v>1099</v>
      </c>
      <c r="C776" s="26"/>
      <c r="D776" s="51"/>
      <c r="E776" s="326"/>
      <c r="F776" s="326"/>
    </row>
    <row r="777" spans="1:6" ht="30" customHeight="1" x14ac:dyDescent="0.3">
      <c r="A777" s="26"/>
      <c r="B777" s="55" t="s">
        <v>1100</v>
      </c>
      <c r="C777" s="26"/>
      <c r="D777" s="51"/>
      <c r="E777" s="326"/>
      <c r="F777" s="326"/>
    </row>
    <row r="778" spans="1:6" ht="6" customHeight="1" x14ac:dyDescent="0.3">
      <c r="A778" s="26"/>
      <c r="B778" s="25"/>
      <c r="C778" s="26"/>
      <c r="D778" s="51"/>
      <c r="E778" s="326"/>
      <c r="F778" s="326"/>
    </row>
    <row r="779" spans="1:6" s="58" customFormat="1" ht="45" customHeight="1" x14ac:dyDescent="0.3">
      <c r="A779" s="252"/>
      <c r="B779" s="34" t="s">
        <v>1107</v>
      </c>
      <c r="C779" s="243"/>
      <c r="D779" s="56"/>
      <c r="E779" s="331"/>
      <c r="F779" s="332"/>
    </row>
    <row r="780" spans="1:6" ht="15.9" customHeight="1" x14ac:dyDescent="0.3">
      <c r="A780" s="26"/>
      <c r="B780" s="31" t="s">
        <v>990</v>
      </c>
      <c r="C780" s="26" t="s">
        <v>991</v>
      </c>
      <c r="D780" s="51">
        <v>6</v>
      </c>
      <c r="E780" s="326"/>
      <c r="F780" s="326"/>
    </row>
    <row r="781" spans="1:6" ht="15.9" customHeight="1" x14ac:dyDescent="0.3">
      <c r="A781" s="26"/>
      <c r="B781" s="31" t="s">
        <v>992</v>
      </c>
      <c r="C781" s="26" t="s">
        <v>991</v>
      </c>
      <c r="D781" s="51">
        <f>+D780</f>
        <v>6</v>
      </c>
      <c r="E781" s="326"/>
      <c r="F781" s="326"/>
    </row>
    <row r="782" spans="1:6" ht="6" customHeight="1" x14ac:dyDescent="0.3">
      <c r="A782" s="254"/>
      <c r="B782" s="31"/>
      <c r="C782" s="244"/>
      <c r="D782" s="26"/>
      <c r="E782" s="333"/>
      <c r="F782" s="326"/>
    </row>
    <row r="783" spans="1:6" s="58" customFormat="1" ht="45" customHeight="1" x14ac:dyDescent="0.3">
      <c r="A783" s="252"/>
      <c r="B783" s="34" t="s">
        <v>1108</v>
      </c>
      <c r="C783" s="243"/>
      <c r="D783" s="56"/>
      <c r="E783" s="331"/>
      <c r="F783" s="332"/>
    </row>
    <row r="784" spans="1:6" ht="15.9" customHeight="1" x14ac:dyDescent="0.3">
      <c r="A784" s="26"/>
      <c r="B784" s="31" t="s">
        <v>990</v>
      </c>
      <c r="C784" s="26" t="s">
        <v>991</v>
      </c>
      <c r="D784" s="51">
        <v>9</v>
      </c>
      <c r="E784" s="326"/>
      <c r="F784" s="326"/>
    </row>
    <row r="785" spans="1:6" ht="15.9" customHeight="1" x14ac:dyDescent="0.3">
      <c r="A785" s="26"/>
      <c r="B785" s="31" t="s">
        <v>992</v>
      </c>
      <c r="C785" s="26" t="s">
        <v>991</v>
      </c>
      <c r="D785" s="51">
        <f>+D784</f>
        <v>9</v>
      </c>
      <c r="E785" s="326"/>
      <c r="F785" s="326"/>
    </row>
    <row r="786" spans="1:6" ht="15.9" customHeight="1" x14ac:dyDescent="0.3">
      <c r="A786" s="253"/>
      <c r="B786" s="31"/>
      <c r="C786" s="244"/>
      <c r="D786" s="51"/>
      <c r="E786" s="333"/>
      <c r="F786" s="326"/>
    </row>
    <row r="787" spans="1:6" ht="15.9" customHeight="1" x14ac:dyDescent="0.3">
      <c r="A787" s="253"/>
      <c r="B787" s="31"/>
      <c r="C787" s="244"/>
      <c r="D787" s="51"/>
      <c r="E787" s="333"/>
      <c r="F787" s="326"/>
    </row>
    <row r="788" spans="1:6" ht="15.9" customHeight="1" x14ac:dyDescent="0.3">
      <c r="A788" s="253"/>
      <c r="B788" s="31"/>
      <c r="C788" s="244"/>
      <c r="D788" s="51"/>
      <c r="E788" s="333"/>
      <c r="F788" s="326"/>
    </row>
    <row r="789" spans="1:6" ht="15.9" customHeight="1" x14ac:dyDescent="0.3">
      <c r="A789" s="253"/>
      <c r="B789" s="31"/>
      <c r="C789" s="244"/>
      <c r="D789" s="51"/>
      <c r="E789" s="333"/>
      <c r="F789" s="326"/>
    </row>
    <row r="790" spans="1:6" ht="15.9" customHeight="1" x14ac:dyDescent="0.3">
      <c r="A790" s="253"/>
      <c r="B790" s="31"/>
      <c r="C790" s="244"/>
      <c r="D790" s="51"/>
      <c r="E790" s="333"/>
      <c r="F790" s="326"/>
    </row>
    <row r="791" spans="1:6" ht="15.9" customHeight="1" x14ac:dyDescent="0.3">
      <c r="A791" s="253"/>
      <c r="B791" s="31"/>
      <c r="C791" s="244"/>
      <c r="D791" s="51"/>
      <c r="E791" s="333"/>
      <c r="F791" s="326"/>
    </row>
    <row r="792" spans="1:6" ht="15.9" customHeight="1" thickBot="1" x14ac:dyDescent="0.35">
      <c r="A792" s="253"/>
      <c r="B792" s="31"/>
      <c r="C792" s="244"/>
      <c r="D792" s="51"/>
      <c r="E792" s="333"/>
      <c r="F792" s="326"/>
    </row>
    <row r="793" spans="1:6" s="38" customFormat="1" ht="24.9" customHeight="1" thickBot="1" x14ac:dyDescent="0.35">
      <c r="A793" s="240"/>
      <c r="B793" s="35" t="s">
        <v>1013</v>
      </c>
      <c r="C793" s="36"/>
      <c r="D793" s="37"/>
      <c r="E793" s="324"/>
      <c r="F793" s="330"/>
    </row>
    <row r="794" spans="1:6" s="38" customFormat="1" ht="15.9" customHeight="1" thickBot="1" x14ac:dyDescent="0.35">
      <c r="A794" s="252"/>
      <c r="B794" s="242"/>
      <c r="C794" s="243"/>
      <c r="D794" s="244"/>
      <c r="E794" s="322"/>
      <c r="F794" s="323"/>
    </row>
    <row r="795" spans="1:6" s="21" customFormat="1" ht="24.9" customHeight="1" thickBot="1" x14ac:dyDescent="0.35">
      <c r="A795" s="228" t="s">
        <v>35</v>
      </c>
      <c r="B795" s="24" t="s">
        <v>980</v>
      </c>
      <c r="C795" s="23" t="s">
        <v>981</v>
      </c>
      <c r="D795" s="23" t="s">
        <v>982</v>
      </c>
      <c r="E795" s="317" t="s">
        <v>983</v>
      </c>
      <c r="F795" s="318" t="s">
        <v>984</v>
      </c>
    </row>
    <row r="796" spans="1:6" s="38" customFormat="1" ht="24.9" customHeight="1" thickBot="1" x14ac:dyDescent="0.35">
      <c r="A796" s="245"/>
      <c r="B796" s="35" t="s">
        <v>1014</v>
      </c>
      <c r="C796" s="36"/>
      <c r="D796" s="37"/>
      <c r="E796" s="324"/>
      <c r="F796" s="325"/>
    </row>
    <row r="797" spans="1:6" ht="6" customHeight="1" x14ac:dyDescent="0.3">
      <c r="A797" s="248"/>
      <c r="B797" s="31"/>
      <c r="C797" s="26"/>
      <c r="D797" s="26"/>
      <c r="E797" s="326"/>
      <c r="F797" s="326"/>
    </row>
    <row r="798" spans="1:6" s="58" customFormat="1" ht="45" customHeight="1" x14ac:dyDescent="0.3">
      <c r="A798" s="252"/>
      <c r="B798" s="34" t="s">
        <v>1109</v>
      </c>
      <c r="C798" s="243"/>
      <c r="D798" s="56"/>
      <c r="E798" s="331"/>
      <c r="F798" s="332"/>
    </row>
    <row r="799" spans="1:6" ht="15.9" customHeight="1" x14ac:dyDescent="0.3">
      <c r="A799" s="26"/>
      <c r="B799" s="31" t="s">
        <v>990</v>
      </c>
      <c r="C799" s="26" t="s">
        <v>991</v>
      </c>
      <c r="D799" s="51">
        <v>9</v>
      </c>
      <c r="E799" s="326"/>
      <c r="F799" s="326"/>
    </row>
    <row r="800" spans="1:6" ht="15.9" customHeight="1" x14ac:dyDescent="0.3">
      <c r="A800" s="26"/>
      <c r="B800" s="31" t="s">
        <v>992</v>
      </c>
      <c r="C800" s="26" t="s">
        <v>991</v>
      </c>
      <c r="D800" s="51">
        <f>+D799</f>
        <v>9</v>
      </c>
      <c r="E800" s="326"/>
      <c r="F800" s="326"/>
    </row>
    <row r="801" spans="1:6" ht="6" customHeight="1" x14ac:dyDescent="0.3">
      <c r="A801" s="26"/>
      <c r="B801" s="25"/>
      <c r="C801" s="26"/>
      <c r="D801" s="27"/>
      <c r="E801" s="326"/>
      <c r="F801" s="326"/>
    </row>
    <row r="802" spans="1:6" ht="15.9" customHeight="1" x14ac:dyDescent="0.3">
      <c r="A802" s="67"/>
      <c r="B802" s="29" t="s">
        <v>1110</v>
      </c>
      <c r="C802" s="26"/>
      <c r="D802" s="51"/>
      <c r="E802" s="326"/>
      <c r="F802" s="326"/>
    </row>
    <row r="803" spans="1:6" ht="6" customHeight="1" x14ac:dyDescent="0.3">
      <c r="A803" s="26"/>
      <c r="B803" s="25"/>
      <c r="C803" s="26"/>
      <c r="D803" s="27"/>
      <c r="E803" s="326"/>
      <c r="F803" s="326"/>
    </row>
    <row r="804" spans="1:6" ht="15.9" customHeight="1" x14ac:dyDescent="0.3">
      <c r="A804" s="26"/>
      <c r="B804" s="25" t="s">
        <v>1111</v>
      </c>
      <c r="C804" s="26"/>
      <c r="D804" s="51"/>
      <c r="E804" s="326"/>
      <c r="F804" s="326"/>
    </row>
    <row r="805" spans="1:6" ht="6" customHeight="1" x14ac:dyDescent="0.3">
      <c r="A805" s="26"/>
      <c r="B805" s="25"/>
      <c r="C805" s="26"/>
      <c r="D805" s="51"/>
      <c r="E805" s="326"/>
      <c r="F805" s="326"/>
    </row>
    <row r="806" spans="1:6" ht="60" customHeight="1" x14ac:dyDescent="0.3">
      <c r="A806" s="26"/>
      <c r="B806" s="25" t="s">
        <v>1112</v>
      </c>
      <c r="C806" s="26"/>
      <c r="D806" s="51"/>
      <c r="E806" s="326"/>
      <c r="F806" s="326"/>
    </row>
    <row r="807" spans="1:6" ht="6" customHeight="1" x14ac:dyDescent="0.3">
      <c r="A807" s="26"/>
      <c r="B807" s="25"/>
      <c r="C807" s="26"/>
      <c r="D807" s="51"/>
      <c r="E807" s="326"/>
      <c r="F807" s="326"/>
    </row>
    <row r="808" spans="1:6" ht="30" customHeight="1" x14ac:dyDescent="0.3">
      <c r="A808" s="26"/>
      <c r="B808" s="25" t="s">
        <v>1113</v>
      </c>
      <c r="C808" s="26"/>
      <c r="D808" s="51"/>
      <c r="E808" s="326"/>
      <c r="F808" s="326"/>
    </row>
    <row r="809" spans="1:6" ht="6" customHeight="1" x14ac:dyDescent="0.3">
      <c r="A809" s="26"/>
      <c r="B809" s="25"/>
      <c r="C809" s="26"/>
      <c r="D809" s="51"/>
      <c r="E809" s="326"/>
      <c r="F809" s="326"/>
    </row>
    <row r="810" spans="1:6" ht="30" customHeight="1" x14ac:dyDescent="0.3">
      <c r="A810" s="26"/>
      <c r="B810" s="25" t="s">
        <v>1114</v>
      </c>
      <c r="C810" s="26"/>
      <c r="D810" s="51"/>
      <c r="E810" s="326"/>
      <c r="F810" s="326"/>
    </row>
    <row r="811" spans="1:6" ht="6" customHeight="1" x14ac:dyDescent="0.3">
      <c r="A811" s="26"/>
      <c r="B811" s="25"/>
      <c r="C811" s="26"/>
      <c r="D811" s="51"/>
      <c r="E811" s="326"/>
      <c r="F811" s="326"/>
    </row>
    <row r="812" spans="1:6" ht="30" customHeight="1" x14ac:dyDescent="0.3">
      <c r="A812" s="26"/>
      <c r="B812" s="25" t="s">
        <v>1115</v>
      </c>
      <c r="C812" s="26"/>
      <c r="D812" s="51"/>
      <c r="E812" s="326"/>
      <c r="F812" s="326"/>
    </row>
    <row r="813" spans="1:6" ht="6" customHeight="1" x14ac:dyDescent="0.3">
      <c r="A813" s="26"/>
      <c r="B813" s="25"/>
      <c r="C813" s="26"/>
      <c r="D813" s="51"/>
      <c r="E813" s="326"/>
      <c r="F813" s="326"/>
    </row>
    <row r="814" spans="1:6" ht="45" customHeight="1" x14ac:dyDescent="0.3">
      <c r="A814" s="26"/>
      <c r="B814" s="25" t="s">
        <v>1116</v>
      </c>
      <c r="C814" s="26"/>
      <c r="D814" s="51"/>
      <c r="E814" s="326"/>
      <c r="F814" s="326"/>
    </row>
    <row r="815" spans="1:6" ht="6" customHeight="1" x14ac:dyDescent="0.3">
      <c r="A815" s="26"/>
      <c r="B815" s="25"/>
      <c r="C815" s="26"/>
      <c r="D815" s="51"/>
      <c r="E815" s="326"/>
      <c r="F815" s="326"/>
    </row>
    <row r="816" spans="1:6" ht="45" customHeight="1" x14ac:dyDescent="0.3">
      <c r="A816" s="26"/>
      <c r="B816" s="25" t="s">
        <v>1117</v>
      </c>
      <c r="C816" s="26"/>
      <c r="D816" s="51"/>
      <c r="E816" s="326"/>
      <c r="F816" s="326"/>
    </row>
    <row r="817" spans="1:6" ht="6" customHeight="1" x14ac:dyDescent="0.3">
      <c r="A817" s="26"/>
      <c r="B817" s="25"/>
      <c r="C817" s="26"/>
      <c r="D817" s="51"/>
      <c r="E817" s="326"/>
      <c r="F817" s="326"/>
    </row>
    <row r="818" spans="1:6" ht="30" customHeight="1" x14ac:dyDescent="0.3">
      <c r="A818" s="26"/>
      <c r="B818" s="25" t="s">
        <v>1118</v>
      </c>
      <c r="C818" s="26"/>
      <c r="D818" s="51"/>
      <c r="E818" s="326"/>
      <c r="F818" s="326"/>
    </row>
    <row r="819" spans="1:6" ht="6" customHeight="1" x14ac:dyDescent="0.3">
      <c r="A819" s="26"/>
      <c r="B819" s="25"/>
      <c r="C819" s="26"/>
      <c r="D819" s="51"/>
      <c r="E819" s="326"/>
      <c r="F819" s="326"/>
    </row>
    <row r="820" spans="1:6" ht="45" customHeight="1" x14ac:dyDescent="0.3">
      <c r="A820" s="26"/>
      <c r="B820" s="25" t="s">
        <v>1119</v>
      </c>
      <c r="C820" s="26"/>
      <c r="D820" s="51"/>
      <c r="E820" s="326"/>
      <c r="F820" s="326"/>
    </row>
    <row r="821" spans="1:6" ht="6" customHeight="1" x14ac:dyDescent="0.3">
      <c r="A821" s="26"/>
      <c r="B821" s="25"/>
      <c r="C821" s="26"/>
      <c r="D821" s="51"/>
      <c r="E821" s="326"/>
      <c r="F821" s="326"/>
    </row>
    <row r="822" spans="1:6" ht="75" customHeight="1" x14ac:dyDescent="0.3">
      <c r="A822" s="26"/>
      <c r="B822" s="25" t="s">
        <v>1120</v>
      </c>
      <c r="C822" s="26"/>
      <c r="D822" s="51"/>
      <c r="E822" s="326"/>
      <c r="F822" s="326"/>
    </row>
    <row r="823" spans="1:6" ht="6" customHeight="1" x14ac:dyDescent="0.3">
      <c r="A823" s="26"/>
      <c r="B823" s="25"/>
      <c r="C823" s="26"/>
      <c r="D823" s="51"/>
      <c r="E823" s="326"/>
      <c r="F823" s="326"/>
    </row>
    <row r="824" spans="1:6" ht="15.9" customHeight="1" x14ac:dyDescent="0.3">
      <c r="A824" s="26"/>
      <c r="B824" s="25" t="s">
        <v>1121</v>
      </c>
      <c r="C824" s="26" t="s">
        <v>35</v>
      </c>
      <c r="D824" s="51">
        <v>1</v>
      </c>
      <c r="E824" s="326"/>
      <c r="F824" s="326"/>
    </row>
    <row r="825" spans="1:6" ht="6" customHeight="1" x14ac:dyDescent="0.3">
      <c r="A825" s="26"/>
      <c r="B825" s="25"/>
      <c r="C825" s="26"/>
      <c r="D825" s="27"/>
      <c r="E825" s="326"/>
      <c r="F825" s="326"/>
    </row>
    <row r="826" spans="1:6" ht="15.9" customHeight="1" x14ac:dyDescent="0.3">
      <c r="A826" s="26"/>
      <c r="B826" s="25" t="s">
        <v>1122</v>
      </c>
      <c r="C826" s="26"/>
      <c r="D826" s="51"/>
      <c r="E826" s="326"/>
      <c r="F826" s="326"/>
    </row>
    <row r="827" spans="1:6" ht="15.9" customHeight="1" x14ac:dyDescent="0.3">
      <c r="A827" s="26"/>
      <c r="B827" s="31" t="s">
        <v>990</v>
      </c>
      <c r="C827" s="26" t="s">
        <v>310</v>
      </c>
      <c r="D827" s="51">
        <v>160</v>
      </c>
      <c r="E827" s="326"/>
      <c r="F827" s="326"/>
    </row>
    <row r="828" spans="1:6" ht="15.9" customHeight="1" x14ac:dyDescent="0.3">
      <c r="A828" s="26"/>
      <c r="B828" s="31" t="s">
        <v>992</v>
      </c>
      <c r="C828" s="26" t="s">
        <v>310</v>
      </c>
      <c r="D828" s="51">
        <f>+D827</f>
        <v>160</v>
      </c>
      <c r="E828" s="326"/>
      <c r="F828" s="326"/>
    </row>
    <row r="829" spans="1:6" ht="6" customHeight="1" x14ac:dyDescent="0.3">
      <c r="A829" s="26"/>
      <c r="B829" s="25"/>
      <c r="C829" s="26"/>
      <c r="D829" s="51"/>
      <c r="E829" s="326"/>
      <c r="F829" s="326"/>
    </row>
    <row r="830" spans="1:6" ht="15.9" customHeight="1" x14ac:dyDescent="0.3">
      <c r="A830" s="26"/>
      <c r="B830" s="25" t="s">
        <v>1123</v>
      </c>
      <c r="C830" s="26"/>
      <c r="D830" s="51"/>
      <c r="E830" s="326"/>
      <c r="F830" s="326"/>
    </row>
    <row r="831" spans="1:6" ht="15.9" customHeight="1" x14ac:dyDescent="0.3">
      <c r="A831" s="26"/>
      <c r="B831" s="31" t="s">
        <v>990</v>
      </c>
      <c r="C831" s="26" t="s">
        <v>310</v>
      </c>
      <c r="D831" s="51">
        <v>160</v>
      </c>
      <c r="E831" s="326"/>
      <c r="F831" s="326"/>
    </row>
    <row r="832" spans="1:6" ht="15.9" customHeight="1" x14ac:dyDescent="0.3">
      <c r="A832" s="26"/>
      <c r="B832" s="31" t="s">
        <v>992</v>
      </c>
      <c r="C832" s="26" t="s">
        <v>310</v>
      </c>
      <c r="D832" s="51">
        <f>+D831</f>
        <v>160</v>
      </c>
      <c r="E832" s="326"/>
      <c r="F832" s="326"/>
    </row>
    <row r="833" spans="1:6" ht="6" customHeight="1" x14ac:dyDescent="0.3">
      <c r="A833" s="26"/>
      <c r="B833" s="25"/>
      <c r="C833" s="26"/>
      <c r="D833" s="27"/>
      <c r="E833" s="326"/>
      <c r="F833" s="326"/>
    </row>
    <row r="834" spans="1:6" ht="15.9" customHeight="1" x14ac:dyDescent="0.3">
      <c r="A834" s="26"/>
      <c r="B834" s="25" t="s">
        <v>1124</v>
      </c>
      <c r="C834" s="26"/>
      <c r="D834" s="51"/>
      <c r="E834" s="326"/>
      <c r="F834" s="326"/>
    </row>
    <row r="835" spans="1:6" ht="15.9" customHeight="1" x14ac:dyDescent="0.3">
      <c r="A835" s="26"/>
      <c r="B835" s="31" t="s">
        <v>990</v>
      </c>
      <c r="C835" s="26" t="s">
        <v>310</v>
      </c>
      <c r="D835" s="51">
        <v>40</v>
      </c>
      <c r="E835" s="326"/>
      <c r="F835" s="326"/>
    </row>
    <row r="836" spans="1:6" ht="15.9" customHeight="1" x14ac:dyDescent="0.3">
      <c r="A836" s="26"/>
      <c r="B836" s="31" t="s">
        <v>992</v>
      </c>
      <c r="C836" s="26" t="s">
        <v>310</v>
      </c>
      <c r="D836" s="51">
        <f>+D835</f>
        <v>40</v>
      </c>
      <c r="E836" s="326"/>
      <c r="F836" s="326"/>
    </row>
    <row r="837" spans="1:6" ht="6" customHeight="1" x14ac:dyDescent="0.3">
      <c r="A837" s="248"/>
      <c r="B837" s="31"/>
      <c r="C837" s="26"/>
      <c r="D837" s="26"/>
      <c r="E837" s="326"/>
      <c r="F837" s="326"/>
    </row>
    <row r="838" spans="1:6" ht="30" customHeight="1" x14ac:dyDescent="0.3">
      <c r="A838" s="26"/>
      <c r="B838" s="25" t="s">
        <v>1125</v>
      </c>
      <c r="C838" s="26"/>
      <c r="D838" s="51"/>
      <c r="E838" s="326"/>
      <c r="F838" s="326"/>
    </row>
    <row r="839" spans="1:6" ht="15.9" customHeight="1" x14ac:dyDescent="0.3">
      <c r="A839" s="248"/>
      <c r="B839" s="31" t="s">
        <v>990</v>
      </c>
      <c r="C839" s="26" t="s">
        <v>991</v>
      </c>
      <c r="D839" s="51">
        <v>12</v>
      </c>
      <c r="E839" s="326"/>
      <c r="F839" s="326"/>
    </row>
    <row r="840" spans="1:6" ht="15.9" customHeight="1" x14ac:dyDescent="0.3">
      <c r="A840" s="248"/>
      <c r="B840" s="31" t="s">
        <v>992</v>
      </c>
      <c r="C840" s="26" t="s">
        <v>991</v>
      </c>
      <c r="D840" s="51">
        <f>+D839</f>
        <v>12</v>
      </c>
      <c r="E840" s="326"/>
      <c r="F840" s="326"/>
    </row>
    <row r="841" spans="1:6" ht="6" customHeight="1" x14ac:dyDescent="0.3">
      <c r="A841" s="26"/>
      <c r="B841" s="25"/>
      <c r="C841" s="26"/>
      <c r="D841" s="51"/>
      <c r="E841" s="326"/>
      <c r="F841" s="326"/>
    </row>
    <row r="842" spans="1:6" ht="30" customHeight="1" x14ac:dyDescent="0.3">
      <c r="A842" s="26"/>
      <c r="B842" s="25" t="s">
        <v>1126</v>
      </c>
      <c r="C842" s="26"/>
      <c r="D842" s="51"/>
      <c r="E842" s="326"/>
      <c r="F842" s="326"/>
    </row>
    <row r="843" spans="1:6" ht="15.9" customHeight="1" x14ac:dyDescent="0.3">
      <c r="A843" s="248"/>
      <c r="B843" s="31" t="s">
        <v>990</v>
      </c>
      <c r="C843" s="26" t="s">
        <v>991</v>
      </c>
      <c r="D843" s="51">
        <v>12</v>
      </c>
      <c r="E843" s="326"/>
      <c r="F843" s="326"/>
    </row>
    <row r="844" spans="1:6" ht="15.9" customHeight="1" x14ac:dyDescent="0.3">
      <c r="A844" s="248"/>
      <c r="B844" s="31" t="s">
        <v>992</v>
      </c>
      <c r="C844" s="26" t="s">
        <v>991</v>
      </c>
      <c r="D844" s="51">
        <f>+D843</f>
        <v>12</v>
      </c>
      <c r="E844" s="326"/>
      <c r="F844" s="326"/>
    </row>
    <row r="845" spans="1:6" ht="6" customHeight="1" x14ac:dyDescent="0.3">
      <c r="A845" s="26"/>
      <c r="B845" s="25"/>
      <c r="C845" s="26"/>
      <c r="D845" s="51"/>
      <c r="E845" s="326"/>
      <c r="F845" s="326"/>
    </row>
    <row r="846" spans="1:6" ht="30" customHeight="1" x14ac:dyDescent="0.3">
      <c r="A846" s="26"/>
      <c r="B846" s="25" t="s">
        <v>1127</v>
      </c>
      <c r="C846" s="26"/>
      <c r="D846" s="51"/>
      <c r="E846" s="326"/>
      <c r="F846" s="326"/>
    </row>
    <row r="847" spans="1:6" ht="15.9" customHeight="1" x14ac:dyDescent="0.3">
      <c r="A847" s="248"/>
      <c r="B847" s="31" t="s">
        <v>990</v>
      </c>
      <c r="C847" s="26" t="s">
        <v>991</v>
      </c>
      <c r="D847" s="51">
        <v>12</v>
      </c>
      <c r="E847" s="326"/>
      <c r="F847" s="326"/>
    </row>
    <row r="848" spans="1:6" ht="15.9" customHeight="1" x14ac:dyDescent="0.3">
      <c r="A848" s="248"/>
      <c r="B848" s="31" t="s">
        <v>992</v>
      </c>
      <c r="C848" s="26" t="s">
        <v>991</v>
      </c>
      <c r="D848" s="51">
        <f>+D847</f>
        <v>12</v>
      </c>
      <c r="E848" s="326"/>
      <c r="F848" s="326"/>
    </row>
    <row r="849" spans="1:6" ht="6" customHeight="1" x14ac:dyDescent="0.3">
      <c r="A849" s="26"/>
      <c r="B849" s="25"/>
      <c r="C849" s="26"/>
      <c r="D849" s="51"/>
      <c r="E849" s="326"/>
      <c r="F849" s="326"/>
    </row>
    <row r="850" spans="1:6" ht="30" customHeight="1" x14ac:dyDescent="0.3">
      <c r="A850" s="26"/>
      <c r="B850" s="25" t="s">
        <v>1128</v>
      </c>
      <c r="C850" s="26"/>
      <c r="D850" s="51"/>
      <c r="E850" s="326"/>
      <c r="F850" s="326"/>
    </row>
    <row r="851" spans="1:6" ht="15.9" customHeight="1" x14ac:dyDescent="0.3">
      <c r="A851" s="248"/>
      <c r="B851" s="31" t="s">
        <v>990</v>
      </c>
      <c r="C851" s="26" t="s">
        <v>991</v>
      </c>
      <c r="D851" s="51">
        <v>12</v>
      </c>
      <c r="E851" s="326"/>
      <c r="F851" s="326"/>
    </row>
    <row r="852" spans="1:6" ht="15.9" customHeight="1" x14ac:dyDescent="0.3">
      <c r="A852" s="248"/>
      <c r="B852" s="31" t="s">
        <v>992</v>
      </c>
      <c r="C852" s="26" t="s">
        <v>991</v>
      </c>
      <c r="D852" s="51">
        <f>+D851</f>
        <v>12</v>
      </c>
      <c r="E852" s="326"/>
      <c r="F852" s="326"/>
    </row>
    <row r="853" spans="1:6" ht="15.9" customHeight="1" x14ac:dyDescent="0.3">
      <c r="A853" s="248"/>
      <c r="B853" s="31"/>
      <c r="C853" s="26"/>
      <c r="D853" s="51"/>
      <c r="E853" s="326"/>
      <c r="F853" s="326"/>
    </row>
    <row r="854" spans="1:6" ht="15.9" customHeight="1" x14ac:dyDescent="0.3">
      <c r="A854" s="248"/>
      <c r="B854" s="31"/>
      <c r="C854" s="26"/>
      <c r="D854" s="51"/>
      <c r="E854" s="326"/>
      <c r="F854" s="326"/>
    </row>
    <row r="855" spans="1:6" ht="15.9" customHeight="1" x14ac:dyDescent="0.3">
      <c r="A855" s="248"/>
      <c r="B855" s="31"/>
      <c r="C855" s="26"/>
      <c r="D855" s="51"/>
      <c r="E855" s="326"/>
      <c r="F855" s="326"/>
    </row>
    <row r="856" spans="1:6" ht="15.9" customHeight="1" x14ac:dyDescent="0.3">
      <c r="A856" s="248"/>
      <c r="B856" s="31"/>
      <c r="C856" s="26"/>
      <c r="D856" s="51"/>
      <c r="E856" s="326"/>
      <c r="F856" s="326"/>
    </row>
    <row r="857" spans="1:6" ht="15.9" customHeight="1" x14ac:dyDescent="0.3">
      <c r="A857" s="248"/>
      <c r="B857" s="31"/>
      <c r="C857" s="26"/>
      <c r="D857" s="51"/>
      <c r="E857" s="326"/>
      <c r="F857" s="326"/>
    </row>
    <row r="858" spans="1:6" ht="15.9" customHeight="1" thickBot="1" x14ac:dyDescent="0.35">
      <c r="A858" s="248"/>
      <c r="B858" s="31"/>
      <c r="C858" s="26"/>
      <c r="D858" s="51"/>
      <c r="E858" s="326"/>
      <c r="F858" s="326"/>
    </row>
    <row r="859" spans="1:6" s="38" customFormat="1" ht="24.9" customHeight="1" thickBot="1" x14ac:dyDescent="0.35">
      <c r="A859" s="240"/>
      <c r="B859" s="35" t="s">
        <v>1013</v>
      </c>
      <c r="C859" s="36"/>
      <c r="D859" s="37"/>
      <c r="E859" s="324"/>
      <c r="F859" s="330"/>
    </row>
    <row r="860" spans="1:6" s="38" customFormat="1" ht="15.9" customHeight="1" thickBot="1" x14ac:dyDescent="0.35">
      <c r="A860" s="252"/>
      <c r="B860" s="242"/>
      <c r="C860" s="243"/>
      <c r="D860" s="244"/>
      <c r="E860" s="322"/>
      <c r="F860" s="323"/>
    </row>
    <row r="861" spans="1:6" s="21" customFormat="1" ht="24.9" customHeight="1" thickBot="1" x14ac:dyDescent="0.35">
      <c r="A861" s="228" t="s">
        <v>35</v>
      </c>
      <c r="B861" s="24" t="s">
        <v>980</v>
      </c>
      <c r="C861" s="23" t="s">
        <v>981</v>
      </c>
      <c r="D861" s="23" t="s">
        <v>982</v>
      </c>
      <c r="E861" s="317" t="s">
        <v>983</v>
      </c>
      <c r="F861" s="318" t="s">
        <v>984</v>
      </c>
    </row>
    <row r="862" spans="1:6" s="38" customFormat="1" ht="24.9" customHeight="1" thickBot="1" x14ac:dyDescent="0.35">
      <c r="A862" s="245"/>
      <c r="B862" s="35" t="s">
        <v>1014</v>
      </c>
      <c r="C862" s="36"/>
      <c r="D862" s="37"/>
      <c r="E862" s="324"/>
      <c r="F862" s="325"/>
    </row>
    <row r="863" spans="1:6" ht="6" customHeight="1" x14ac:dyDescent="0.3">
      <c r="A863" s="248"/>
      <c r="B863" s="31"/>
      <c r="C863" s="26"/>
      <c r="D863" s="26"/>
      <c r="E863" s="326"/>
      <c r="F863" s="326"/>
    </row>
    <row r="864" spans="1:6" ht="15.9" customHeight="1" x14ac:dyDescent="0.3">
      <c r="A864" s="26"/>
      <c r="B864" s="25" t="s">
        <v>1129</v>
      </c>
      <c r="C864" s="26"/>
      <c r="D864" s="51"/>
      <c r="E864" s="326"/>
      <c r="F864" s="326"/>
    </row>
    <row r="865" spans="1:6" ht="15.9" customHeight="1" x14ac:dyDescent="0.3">
      <c r="A865" s="248"/>
      <c r="B865" s="31" t="s">
        <v>990</v>
      </c>
      <c r="C865" s="26" t="s">
        <v>310</v>
      </c>
      <c r="D865" s="51">
        <v>160</v>
      </c>
      <c r="E865" s="326"/>
      <c r="F865" s="326"/>
    </row>
    <row r="866" spans="1:6" ht="15.9" customHeight="1" x14ac:dyDescent="0.3">
      <c r="A866" s="26"/>
      <c r="B866" s="31" t="s">
        <v>992</v>
      </c>
      <c r="C866" s="26" t="s">
        <v>310</v>
      </c>
      <c r="D866" s="51">
        <f>+D865</f>
        <v>160</v>
      </c>
      <c r="E866" s="326"/>
      <c r="F866" s="326"/>
    </row>
    <row r="867" spans="1:6" ht="6" customHeight="1" x14ac:dyDescent="0.3">
      <c r="A867" s="26"/>
      <c r="B867" s="25"/>
      <c r="C867" s="26"/>
      <c r="D867" s="27"/>
      <c r="E867" s="326"/>
      <c r="F867" s="326"/>
    </row>
    <row r="868" spans="1:6" ht="15.9" customHeight="1" x14ac:dyDescent="0.3">
      <c r="A868" s="26"/>
      <c r="B868" s="25" t="s">
        <v>1130</v>
      </c>
      <c r="C868" s="26"/>
      <c r="D868" s="51"/>
      <c r="E868" s="326"/>
      <c r="F868" s="326"/>
    </row>
    <row r="869" spans="1:6" ht="15.9" customHeight="1" x14ac:dyDescent="0.3">
      <c r="A869" s="248"/>
      <c r="B869" s="31" t="s">
        <v>990</v>
      </c>
      <c r="C869" s="26" t="s">
        <v>310</v>
      </c>
      <c r="D869" s="51">
        <v>160</v>
      </c>
      <c r="E869" s="326"/>
      <c r="F869" s="326"/>
    </row>
    <row r="870" spans="1:6" ht="15.9" customHeight="1" x14ac:dyDescent="0.3">
      <c r="A870" s="26"/>
      <c r="B870" s="31" t="s">
        <v>992</v>
      </c>
      <c r="C870" s="26" t="s">
        <v>310</v>
      </c>
      <c r="D870" s="51">
        <f>+D869</f>
        <v>160</v>
      </c>
      <c r="E870" s="326"/>
      <c r="F870" s="326"/>
    </row>
    <row r="871" spans="1:6" ht="6" customHeight="1" x14ac:dyDescent="0.3">
      <c r="A871" s="26"/>
      <c r="B871" s="25"/>
      <c r="C871" s="26"/>
      <c r="D871" s="27"/>
      <c r="E871" s="326"/>
      <c r="F871" s="326"/>
    </row>
    <row r="872" spans="1:6" ht="15.9" customHeight="1" x14ac:dyDescent="0.3">
      <c r="A872" s="248"/>
      <c r="B872" s="25" t="s">
        <v>1131</v>
      </c>
      <c r="C872" s="26"/>
      <c r="D872" s="51"/>
      <c r="E872" s="326"/>
      <c r="F872" s="326"/>
    </row>
    <row r="873" spans="1:6" ht="15.9" customHeight="1" x14ac:dyDescent="0.3">
      <c r="A873" s="248"/>
      <c r="B873" s="31" t="s">
        <v>990</v>
      </c>
      <c r="C873" s="26" t="s">
        <v>991</v>
      </c>
      <c r="D873" s="51">
        <v>12</v>
      </c>
      <c r="E873" s="326"/>
      <c r="F873" s="326"/>
    </row>
    <row r="874" spans="1:6" ht="15.9" customHeight="1" x14ac:dyDescent="0.3">
      <c r="A874" s="26"/>
      <c r="B874" s="31" t="s">
        <v>992</v>
      </c>
      <c r="C874" s="26" t="s">
        <v>991</v>
      </c>
      <c r="D874" s="51">
        <f>+D873</f>
        <v>12</v>
      </c>
      <c r="E874" s="326"/>
      <c r="F874" s="326"/>
    </row>
    <row r="875" spans="1:6" ht="6" customHeight="1" x14ac:dyDescent="0.3">
      <c r="A875" s="26"/>
      <c r="B875" s="25"/>
      <c r="C875" s="26"/>
      <c r="D875" s="27"/>
      <c r="E875" s="326"/>
      <c r="F875" s="326"/>
    </row>
    <row r="876" spans="1:6" ht="15.9" customHeight="1" x14ac:dyDescent="0.3">
      <c r="A876" s="248"/>
      <c r="B876" s="25" t="s">
        <v>1132</v>
      </c>
      <c r="C876" s="26"/>
      <c r="D876" s="51"/>
      <c r="E876" s="326"/>
      <c r="F876" s="326"/>
    </row>
    <row r="877" spans="1:6" ht="15.9" customHeight="1" x14ac:dyDescent="0.3">
      <c r="A877" s="248"/>
      <c r="B877" s="31" t="s">
        <v>990</v>
      </c>
      <c r="C877" s="26" t="s">
        <v>991</v>
      </c>
      <c r="D877" s="51">
        <v>12</v>
      </c>
      <c r="E877" s="326"/>
      <c r="F877" s="326"/>
    </row>
    <row r="878" spans="1:6" ht="15.9" customHeight="1" x14ac:dyDescent="0.3">
      <c r="A878" s="26"/>
      <c r="B878" s="31" t="s">
        <v>992</v>
      </c>
      <c r="C878" s="26" t="s">
        <v>991</v>
      </c>
      <c r="D878" s="51">
        <f>+D877</f>
        <v>12</v>
      </c>
      <c r="E878" s="326"/>
      <c r="F878" s="326"/>
    </row>
    <row r="879" spans="1:6" ht="6" customHeight="1" x14ac:dyDescent="0.3">
      <c r="A879" s="26"/>
      <c r="B879" s="25"/>
      <c r="C879" s="26"/>
      <c r="D879" s="51"/>
      <c r="E879" s="326"/>
      <c r="F879" s="326"/>
    </row>
    <row r="880" spans="1:6" ht="30" customHeight="1" x14ac:dyDescent="0.3">
      <c r="A880" s="26"/>
      <c r="B880" s="32" t="s">
        <v>1133</v>
      </c>
      <c r="C880" s="26" t="s">
        <v>35</v>
      </c>
      <c r="D880" s="51">
        <v>1</v>
      </c>
      <c r="E880" s="326"/>
      <c r="F880" s="326"/>
    </row>
    <row r="881" spans="1:6" ht="6" customHeight="1" x14ac:dyDescent="0.3">
      <c r="A881" s="26"/>
      <c r="B881" s="25"/>
      <c r="C881" s="26"/>
      <c r="D881" s="51"/>
      <c r="E881" s="326"/>
      <c r="F881" s="326"/>
    </row>
    <row r="882" spans="1:6" ht="15.9" customHeight="1" x14ac:dyDescent="0.3">
      <c r="A882" s="250"/>
      <c r="B882" s="30" t="s">
        <v>1031</v>
      </c>
      <c r="C882" s="26"/>
      <c r="D882" s="51"/>
      <c r="E882" s="326"/>
      <c r="F882" s="326"/>
    </row>
    <row r="883" spans="1:6" ht="15.9" customHeight="1" x14ac:dyDescent="0.3">
      <c r="A883" s="26"/>
      <c r="B883" s="25" t="s">
        <v>1134</v>
      </c>
      <c r="C883" s="26" t="s">
        <v>1135</v>
      </c>
      <c r="D883" s="51">
        <v>1</v>
      </c>
      <c r="E883" s="326"/>
      <c r="F883" s="326"/>
    </row>
    <row r="884" spans="1:6" ht="6" customHeight="1" x14ac:dyDescent="0.3">
      <c r="A884" s="26"/>
      <c r="B884" s="25"/>
      <c r="C884" s="26"/>
      <c r="D884" s="27"/>
      <c r="E884" s="326"/>
      <c r="F884" s="326"/>
    </row>
    <row r="885" spans="1:6" ht="15.9" customHeight="1" x14ac:dyDescent="0.3">
      <c r="A885" s="248"/>
      <c r="B885" s="32" t="s">
        <v>1032</v>
      </c>
      <c r="C885" s="26" t="s">
        <v>35</v>
      </c>
      <c r="D885" s="51">
        <v>1</v>
      </c>
      <c r="E885" s="326"/>
      <c r="F885" s="326"/>
    </row>
    <row r="886" spans="1:6" ht="6" customHeight="1" x14ac:dyDescent="0.3">
      <c r="A886" s="26"/>
      <c r="B886" s="25"/>
      <c r="C886" s="26"/>
      <c r="D886" s="27"/>
      <c r="E886" s="326"/>
      <c r="F886" s="326"/>
    </row>
    <row r="887" spans="1:6" ht="15.9" customHeight="1" x14ac:dyDescent="0.3">
      <c r="A887" s="250"/>
      <c r="B887" s="30" t="s">
        <v>1033</v>
      </c>
      <c r="C887" s="26"/>
      <c r="D887" s="51"/>
      <c r="E887" s="326"/>
      <c r="F887" s="326"/>
    </row>
    <row r="888" spans="1:6" ht="30" customHeight="1" x14ac:dyDescent="0.3">
      <c r="A888" s="248"/>
      <c r="B888" s="32" t="s">
        <v>1034</v>
      </c>
      <c r="C888" s="26" t="s">
        <v>35</v>
      </c>
      <c r="D888" s="51">
        <v>1</v>
      </c>
      <c r="E888" s="326"/>
      <c r="F888" s="326"/>
    </row>
    <row r="889" spans="1:6" ht="6" customHeight="1" x14ac:dyDescent="0.3">
      <c r="A889" s="26"/>
      <c r="B889" s="25"/>
      <c r="C889" s="26"/>
      <c r="D889" s="51"/>
      <c r="E889" s="326"/>
      <c r="F889" s="326"/>
    </row>
    <row r="890" spans="1:6" ht="30" customHeight="1" x14ac:dyDescent="0.3">
      <c r="A890" s="248"/>
      <c r="B890" s="32" t="s">
        <v>1035</v>
      </c>
      <c r="C890" s="26" t="s">
        <v>35</v>
      </c>
      <c r="D890" s="51">
        <v>1</v>
      </c>
      <c r="E890" s="326"/>
      <c r="F890" s="326"/>
    </row>
    <row r="891" spans="1:6" ht="6" customHeight="1" x14ac:dyDescent="0.3">
      <c r="A891" s="26"/>
      <c r="B891" s="25"/>
      <c r="C891" s="26"/>
      <c r="D891" s="51"/>
      <c r="E891" s="326"/>
      <c r="F891" s="326"/>
    </row>
    <row r="892" spans="1:6" ht="27.6" x14ac:dyDescent="0.3">
      <c r="A892" s="248"/>
      <c r="B892" s="32" t="s">
        <v>1036</v>
      </c>
      <c r="C892" s="26" t="s">
        <v>35</v>
      </c>
      <c r="D892" s="51">
        <v>1</v>
      </c>
      <c r="E892" s="326"/>
      <c r="F892" s="326"/>
    </row>
    <row r="893" spans="1:6" ht="6" customHeight="1" x14ac:dyDescent="0.3">
      <c r="A893" s="26"/>
      <c r="B893" s="25"/>
      <c r="C893" s="26"/>
      <c r="D893" s="51"/>
      <c r="E893" s="326"/>
      <c r="F893" s="326"/>
    </row>
    <row r="894" spans="1:6" ht="15.9" customHeight="1" x14ac:dyDescent="0.3">
      <c r="A894" s="250"/>
      <c r="B894" s="30" t="s">
        <v>1037</v>
      </c>
      <c r="C894" s="26"/>
      <c r="D894" s="51"/>
      <c r="E894" s="326"/>
      <c r="F894" s="326"/>
    </row>
    <row r="895" spans="1:6" ht="45" customHeight="1" x14ac:dyDescent="0.3">
      <c r="A895" s="248"/>
      <c r="B895" s="32" t="s">
        <v>1038</v>
      </c>
      <c r="C895" s="26" t="s">
        <v>35</v>
      </c>
      <c r="D895" s="51">
        <v>1</v>
      </c>
      <c r="E895" s="326"/>
      <c r="F895" s="326"/>
    </row>
    <row r="896" spans="1:6" ht="15.9" customHeight="1" x14ac:dyDescent="0.3">
      <c r="A896" s="26"/>
      <c r="B896" s="25"/>
      <c r="C896" s="26"/>
      <c r="D896" s="51"/>
      <c r="E896" s="326"/>
      <c r="F896" s="326"/>
    </row>
    <row r="897" spans="1:6" ht="15.9" customHeight="1" x14ac:dyDescent="0.3">
      <c r="A897" s="26"/>
      <c r="B897" s="25"/>
      <c r="C897" s="26"/>
      <c r="D897" s="51"/>
      <c r="E897" s="326"/>
      <c r="F897" s="326"/>
    </row>
    <row r="898" spans="1:6" ht="15.9" customHeight="1" x14ac:dyDescent="0.3">
      <c r="A898" s="26"/>
      <c r="B898" s="25"/>
      <c r="C898" s="26"/>
      <c r="D898" s="51"/>
      <c r="E898" s="326"/>
      <c r="F898" s="326"/>
    </row>
    <row r="899" spans="1:6" ht="15.9" customHeight="1" x14ac:dyDescent="0.3">
      <c r="A899" s="26"/>
      <c r="B899" s="25"/>
      <c r="C899" s="26"/>
      <c r="D899" s="51"/>
      <c r="E899" s="326"/>
      <c r="F899" s="326"/>
    </row>
    <row r="900" spans="1:6" ht="15.9" customHeight="1" x14ac:dyDescent="0.3">
      <c r="A900" s="26"/>
      <c r="B900" s="25"/>
      <c r="C900" s="26"/>
      <c r="D900" s="51"/>
      <c r="E900" s="326"/>
      <c r="F900" s="326"/>
    </row>
    <row r="901" spans="1:6" ht="15.9" customHeight="1" x14ac:dyDescent="0.3">
      <c r="A901" s="26"/>
      <c r="B901" s="25"/>
      <c r="C901" s="26"/>
      <c r="D901" s="51"/>
      <c r="E901" s="326"/>
      <c r="F901" s="326"/>
    </row>
    <row r="902" spans="1:6" ht="15.9" customHeight="1" x14ac:dyDescent="0.3">
      <c r="A902" s="26"/>
      <c r="B902" s="25"/>
      <c r="C902" s="26"/>
      <c r="D902" s="51"/>
      <c r="E902" s="326"/>
      <c r="F902" s="326"/>
    </row>
    <row r="903" spans="1:6" ht="15.9" customHeight="1" x14ac:dyDescent="0.3">
      <c r="A903" s="26"/>
      <c r="B903" s="25"/>
      <c r="C903" s="26"/>
      <c r="D903" s="51"/>
      <c r="E903" s="326"/>
      <c r="F903" s="326"/>
    </row>
    <row r="904" spans="1:6" ht="15.9" customHeight="1" x14ac:dyDescent="0.3">
      <c r="A904" s="26"/>
      <c r="B904" s="25"/>
      <c r="C904" s="26"/>
      <c r="D904" s="51"/>
      <c r="E904" s="326"/>
      <c r="F904" s="326"/>
    </row>
    <row r="905" spans="1:6" ht="15.9" customHeight="1" x14ac:dyDescent="0.3">
      <c r="A905" s="26"/>
      <c r="B905" s="25"/>
      <c r="C905" s="26"/>
      <c r="D905" s="51"/>
      <c r="E905" s="326"/>
      <c r="F905" s="326"/>
    </row>
    <row r="906" spans="1:6" ht="15.9" customHeight="1" x14ac:dyDescent="0.3">
      <c r="A906" s="26"/>
      <c r="B906" s="25"/>
      <c r="C906" s="26"/>
      <c r="D906" s="51"/>
      <c r="E906" s="326"/>
      <c r="F906" s="326"/>
    </row>
    <row r="907" spans="1:6" ht="15.9" customHeight="1" x14ac:dyDescent="0.3">
      <c r="A907" s="26"/>
      <c r="B907" s="25"/>
      <c r="C907" s="26"/>
      <c r="D907" s="51"/>
      <c r="E907" s="326"/>
      <c r="F907" s="326"/>
    </row>
    <row r="908" spans="1:6" ht="15.9" customHeight="1" x14ac:dyDescent="0.3">
      <c r="A908" s="26"/>
      <c r="B908" s="25"/>
      <c r="C908" s="26"/>
      <c r="D908" s="51"/>
      <c r="E908" s="326"/>
      <c r="F908" s="326"/>
    </row>
    <row r="909" spans="1:6" ht="15.9" customHeight="1" x14ac:dyDescent="0.3">
      <c r="A909" s="26"/>
      <c r="B909" s="25"/>
      <c r="C909" s="26"/>
      <c r="D909" s="51"/>
      <c r="E909" s="326"/>
      <c r="F909" s="326"/>
    </row>
    <row r="910" spans="1:6" ht="15.9" customHeight="1" x14ac:dyDescent="0.3">
      <c r="A910" s="26"/>
      <c r="B910" s="25"/>
      <c r="C910" s="26"/>
      <c r="D910" s="51"/>
      <c r="E910" s="326"/>
      <c r="F910" s="326"/>
    </row>
    <row r="911" spans="1:6" ht="15.9" customHeight="1" x14ac:dyDescent="0.3">
      <c r="A911" s="26"/>
      <c r="B911" s="25"/>
      <c r="C911" s="26"/>
      <c r="D911" s="51"/>
      <c r="E911" s="326"/>
      <c r="F911" s="326"/>
    </row>
    <row r="912" spans="1:6" ht="15.9" customHeight="1" x14ac:dyDescent="0.3">
      <c r="A912" s="26"/>
      <c r="B912" s="25"/>
      <c r="C912" s="26"/>
      <c r="D912" s="51"/>
      <c r="E912" s="326"/>
      <c r="F912" s="326"/>
    </row>
    <row r="913" spans="1:6" ht="15.9" customHeight="1" x14ac:dyDescent="0.3">
      <c r="A913" s="26"/>
      <c r="B913" s="25"/>
      <c r="C913" s="26"/>
      <c r="D913" s="51"/>
      <c r="E913" s="326"/>
      <c r="F913" s="326"/>
    </row>
    <row r="914" spans="1:6" ht="15.9" customHeight="1" x14ac:dyDescent="0.3">
      <c r="A914" s="26"/>
      <c r="B914" s="25"/>
      <c r="C914" s="26"/>
      <c r="D914" s="51"/>
      <c r="E914" s="326"/>
      <c r="F914" s="326"/>
    </row>
    <row r="915" spans="1:6" ht="15.9" customHeight="1" x14ac:dyDescent="0.3">
      <c r="A915" s="26"/>
      <c r="B915" s="25"/>
      <c r="C915" s="26"/>
      <c r="D915" s="51"/>
      <c r="E915" s="326"/>
      <c r="F915" s="326"/>
    </row>
    <row r="916" spans="1:6" ht="15.9" customHeight="1" x14ac:dyDescent="0.3">
      <c r="A916" s="26"/>
      <c r="B916" s="25"/>
      <c r="C916" s="26"/>
      <c r="D916" s="51"/>
      <c r="E916" s="326"/>
      <c r="F916" s="326"/>
    </row>
    <row r="917" spans="1:6" ht="15.9" customHeight="1" x14ac:dyDescent="0.3">
      <c r="A917" s="26"/>
      <c r="B917" s="25"/>
      <c r="C917" s="26"/>
      <c r="D917" s="51"/>
      <c r="E917" s="326"/>
      <c r="F917" s="326"/>
    </row>
    <row r="918" spans="1:6" ht="15.9" customHeight="1" x14ac:dyDescent="0.3">
      <c r="A918" s="26"/>
      <c r="B918" s="25"/>
      <c r="C918" s="26"/>
      <c r="D918" s="51"/>
      <c r="E918" s="326"/>
      <c r="F918" s="326"/>
    </row>
    <row r="919" spans="1:6" ht="15.9" customHeight="1" x14ac:dyDescent="0.3">
      <c r="A919" s="26"/>
      <c r="B919" s="25"/>
      <c r="C919" s="26"/>
      <c r="D919" s="51"/>
      <c r="E919" s="326"/>
      <c r="F919" s="326"/>
    </row>
    <row r="920" spans="1:6" ht="15.9" customHeight="1" x14ac:dyDescent="0.3">
      <c r="A920" s="26"/>
      <c r="B920" s="25"/>
      <c r="C920" s="26"/>
      <c r="D920" s="51"/>
      <c r="E920" s="326"/>
      <c r="F920" s="326"/>
    </row>
    <row r="921" spans="1:6" ht="15.9" customHeight="1" x14ac:dyDescent="0.3">
      <c r="A921" s="26"/>
      <c r="B921" s="25"/>
      <c r="C921" s="26"/>
      <c r="D921" s="51"/>
      <c r="E921" s="326"/>
      <c r="F921" s="326"/>
    </row>
    <row r="922" spans="1:6" ht="15.9" customHeight="1" x14ac:dyDescent="0.3">
      <c r="A922" s="26"/>
      <c r="B922" s="25"/>
      <c r="C922" s="26"/>
      <c r="D922" s="51"/>
      <c r="E922" s="326"/>
      <c r="F922" s="326"/>
    </row>
    <row r="923" spans="1:6" ht="15.9" customHeight="1" x14ac:dyDescent="0.3">
      <c r="A923" s="26"/>
      <c r="B923" s="25"/>
      <c r="C923" s="26"/>
      <c r="D923" s="51"/>
      <c r="E923" s="326"/>
      <c r="F923" s="326"/>
    </row>
    <row r="924" spans="1:6" ht="15.9" customHeight="1" x14ac:dyDescent="0.3">
      <c r="A924" s="26"/>
      <c r="B924" s="25"/>
      <c r="C924" s="26"/>
      <c r="D924" s="51"/>
      <c r="E924" s="326"/>
      <c r="F924" s="326"/>
    </row>
    <row r="925" spans="1:6" ht="15.9" customHeight="1" x14ac:dyDescent="0.3">
      <c r="A925" s="26"/>
      <c r="B925" s="25"/>
      <c r="C925" s="26"/>
      <c r="D925" s="51"/>
      <c r="E925" s="326"/>
      <c r="F925" s="326"/>
    </row>
    <row r="926" spans="1:6" ht="15.9" customHeight="1" x14ac:dyDescent="0.3">
      <c r="A926" s="26"/>
      <c r="B926" s="25"/>
      <c r="C926" s="26"/>
      <c r="D926" s="51"/>
      <c r="E926" s="326"/>
      <c r="F926" s="326"/>
    </row>
    <row r="927" spans="1:6" ht="15.9" customHeight="1" x14ac:dyDescent="0.3">
      <c r="A927" s="26"/>
      <c r="B927" s="25"/>
      <c r="C927" s="26"/>
      <c r="D927" s="51"/>
      <c r="E927" s="326"/>
      <c r="F927" s="326"/>
    </row>
    <row r="928" spans="1:6" ht="15.9" customHeight="1" x14ac:dyDescent="0.3">
      <c r="A928" s="26"/>
      <c r="B928" s="25"/>
      <c r="C928" s="26"/>
      <c r="D928" s="51"/>
      <c r="E928" s="326"/>
      <c r="F928" s="326"/>
    </row>
    <row r="929" spans="1:6" ht="15.9" customHeight="1" x14ac:dyDescent="0.3">
      <c r="A929" s="26"/>
      <c r="B929" s="25"/>
      <c r="C929" s="26"/>
      <c r="D929" s="51"/>
      <c r="E929" s="326"/>
      <c r="F929" s="326"/>
    </row>
    <row r="930" spans="1:6" ht="15.9" customHeight="1" x14ac:dyDescent="0.3">
      <c r="A930" s="26"/>
      <c r="B930" s="25"/>
      <c r="C930" s="26"/>
      <c r="D930" s="51"/>
      <c r="E930" s="326"/>
      <c r="F930" s="326"/>
    </row>
    <row r="931" spans="1:6" ht="15.9" customHeight="1" x14ac:dyDescent="0.3">
      <c r="A931" s="26"/>
      <c r="B931" s="25"/>
      <c r="C931" s="26"/>
      <c r="D931" s="51"/>
      <c r="E931" s="326"/>
      <c r="F931" s="326"/>
    </row>
    <row r="932" spans="1:6" ht="15.9" customHeight="1" x14ac:dyDescent="0.3">
      <c r="A932" s="26"/>
      <c r="B932" s="25"/>
      <c r="C932" s="26"/>
      <c r="D932" s="51"/>
      <c r="E932" s="326"/>
      <c r="F932" s="326"/>
    </row>
    <row r="933" spans="1:6" ht="15.9" customHeight="1" x14ac:dyDescent="0.3">
      <c r="A933" s="26"/>
      <c r="B933" s="25"/>
      <c r="C933" s="26"/>
      <c r="D933" s="51"/>
      <c r="E933" s="326"/>
      <c r="F933" s="326"/>
    </row>
    <row r="934" spans="1:6" ht="15.9" customHeight="1" x14ac:dyDescent="0.3">
      <c r="A934" s="26"/>
      <c r="B934" s="25"/>
      <c r="C934" s="26"/>
      <c r="D934" s="51"/>
      <c r="E934" s="326"/>
      <c r="F934" s="326"/>
    </row>
    <row r="935" spans="1:6" ht="15.9" customHeight="1" thickBot="1" x14ac:dyDescent="0.35">
      <c r="A935" s="26"/>
      <c r="B935" s="25"/>
      <c r="C935" s="26"/>
      <c r="D935" s="51"/>
      <c r="E935" s="326"/>
      <c r="F935" s="326"/>
    </row>
    <row r="936" spans="1:6" s="38" customFormat="1" ht="24.9" customHeight="1" thickBot="1" x14ac:dyDescent="0.35">
      <c r="A936" s="240"/>
      <c r="B936" s="35" t="s">
        <v>1480</v>
      </c>
      <c r="C936" s="36"/>
      <c r="D936" s="37"/>
      <c r="E936" s="320"/>
      <c r="F936" s="328"/>
    </row>
    <row r="937" spans="1:6" ht="15.9" customHeight="1" thickBot="1" x14ac:dyDescent="0.35">
      <c r="A937" s="253"/>
      <c r="B937" s="255"/>
      <c r="C937" s="244"/>
      <c r="D937" s="49"/>
      <c r="E937" s="333"/>
      <c r="F937" s="327"/>
    </row>
    <row r="938" spans="1:6" s="21" customFormat="1" ht="24.9" customHeight="1" thickBot="1" x14ac:dyDescent="0.35">
      <c r="A938" s="228" t="s">
        <v>35</v>
      </c>
      <c r="B938" s="24" t="s">
        <v>980</v>
      </c>
      <c r="C938" s="23" t="s">
        <v>981</v>
      </c>
      <c r="D938" s="23" t="s">
        <v>982</v>
      </c>
      <c r="E938" s="317" t="s">
        <v>983</v>
      </c>
      <c r="F938" s="318" t="s">
        <v>984</v>
      </c>
    </row>
    <row r="939" spans="1:6" ht="6" customHeight="1" x14ac:dyDescent="0.3">
      <c r="A939" s="248"/>
      <c r="B939" s="249"/>
      <c r="C939" s="26"/>
      <c r="D939" s="50"/>
      <c r="E939" s="326"/>
      <c r="F939" s="326"/>
    </row>
    <row r="940" spans="1:6" ht="15.9" customHeight="1" x14ac:dyDescent="0.3">
      <c r="A940" s="67"/>
      <c r="B940" s="29" t="s">
        <v>1137</v>
      </c>
      <c r="C940" s="26"/>
      <c r="D940" s="51"/>
      <c r="E940" s="326"/>
      <c r="F940" s="326"/>
    </row>
    <row r="941" spans="1:6" ht="6" customHeight="1" x14ac:dyDescent="0.3">
      <c r="A941" s="26"/>
      <c r="B941" s="25"/>
      <c r="C941" s="26"/>
      <c r="D941" s="51"/>
      <c r="E941" s="326"/>
      <c r="F941" s="326"/>
    </row>
    <row r="942" spans="1:6" ht="15.9" customHeight="1" x14ac:dyDescent="0.3">
      <c r="A942" s="67"/>
      <c r="B942" s="30" t="s">
        <v>1040</v>
      </c>
      <c r="C942" s="26"/>
      <c r="D942" s="51"/>
      <c r="E942" s="326"/>
      <c r="F942" s="326"/>
    </row>
    <row r="943" spans="1:6" ht="75" customHeight="1" x14ac:dyDescent="0.3">
      <c r="A943" s="26"/>
      <c r="B943" s="25" t="s">
        <v>1041</v>
      </c>
      <c r="C943" s="26"/>
      <c r="D943" s="51"/>
      <c r="E943" s="326"/>
      <c r="F943" s="326"/>
    </row>
    <row r="944" spans="1:6" ht="15.9" customHeight="1" x14ac:dyDescent="0.3">
      <c r="A944" s="26"/>
      <c r="B944" s="25" t="s">
        <v>1042</v>
      </c>
      <c r="C944" s="26"/>
      <c r="D944" s="52"/>
      <c r="E944" s="326"/>
      <c r="F944" s="326"/>
    </row>
    <row r="945" spans="1:6" ht="15.9" customHeight="1" x14ac:dyDescent="0.3">
      <c r="A945" s="26"/>
      <c r="B945" s="31" t="s">
        <v>990</v>
      </c>
      <c r="C945" s="26" t="s">
        <v>310</v>
      </c>
      <c r="D945" s="51">
        <v>400</v>
      </c>
      <c r="E945" s="326"/>
      <c r="F945" s="326"/>
    </row>
    <row r="946" spans="1:6" ht="15.9" customHeight="1" x14ac:dyDescent="0.3">
      <c r="A946" s="26"/>
      <c r="B946" s="31" t="s">
        <v>992</v>
      </c>
      <c r="C946" s="26" t="s">
        <v>310</v>
      </c>
      <c r="D946" s="51">
        <f>+D945</f>
        <v>400</v>
      </c>
      <c r="E946" s="326"/>
      <c r="F946" s="326"/>
    </row>
    <row r="947" spans="1:6" ht="6" customHeight="1" x14ac:dyDescent="0.3">
      <c r="A947" s="26"/>
      <c r="B947" s="25"/>
      <c r="C947" s="26"/>
      <c r="D947" s="27"/>
      <c r="E947" s="326"/>
      <c r="F947" s="326"/>
    </row>
    <row r="948" spans="1:6" ht="15.9" customHeight="1" x14ac:dyDescent="0.3">
      <c r="A948" s="26"/>
      <c r="B948" s="25" t="s">
        <v>1043</v>
      </c>
      <c r="C948" s="26"/>
      <c r="D948" s="51"/>
      <c r="E948" s="326"/>
      <c r="F948" s="326"/>
    </row>
    <row r="949" spans="1:6" ht="15.9" customHeight="1" x14ac:dyDescent="0.3">
      <c r="A949" s="26"/>
      <c r="B949" s="31" t="s">
        <v>990</v>
      </c>
      <c r="C949" s="26" t="s">
        <v>310</v>
      </c>
      <c r="D949" s="51">
        <v>300</v>
      </c>
      <c r="E949" s="326"/>
      <c r="F949" s="326"/>
    </row>
    <row r="950" spans="1:6" ht="15.9" customHeight="1" x14ac:dyDescent="0.3">
      <c r="A950" s="26"/>
      <c r="B950" s="31" t="s">
        <v>992</v>
      </c>
      <c r="C950" s="26" t="s">
        <v>310</v>
      </c>
      <c r="D950" s="51">
        <f>+D949</f>
        <v>300</v>
      </c>
      <c r="E950" s="326"/>
      <c r="F950" s="326"/>
    </row>
    <row r="951" spans="1:6" ht="6" customHeight="1" x14ac:dyDescent="0.3">
      <c r="A951" s="26"/>
      <c r="B951" s="25"/>
      <c r="C951" s="26"/>
      <c r="D951" s="51"/>
      <c r="E951" s="326"/>
      <c r="F951" s="326"/>
    </row>
    <row r="952" spans="1:6" ht="15.9" customHeight="1" x14ac:dyDescent="0.3">
      <c r="A952" s="67"/>
      <c r="B952" s="30" t="s">
        <v>1044</v>
      </c>
      <c r="C952" s="26"/>
      <c r="D952" s="51"/>
      <c r="E952" s="326"/>
      <c r="F952" s="326"/>
    </row>
    <row r="953" spans="1:6" ht="75" customHeight="1" x14ac:dyDescent="0.3">
      <c r="A953" s="26"/>
      <c r="B953" s="25" t="s">
        <v>1045</v>
      </c>
      <c r="C953" s="26"/>
      <c r="D953" s="51"/>
      <c r="E953" s="326"/>
      <c r="F953" s="326"/>
    </row>
    <row r="954" spans="1:6" ht="15.9" customHeight="1" x14ac:dyDescent="0.3">
      <c r="A954" s="26"/>
      <c r="B954" s="25" t="s">
        <v>1042</v>
      </c>
      <c r="C954" s="26"/>
      <c r="D954" s="52"/>
      <c r="E954" s="326"/>
      <c r="F954" s="326"/>
    </row>
    <row r="955" spans="1:6" ht="15.9" customHeight="1" x14ac:dyDescent="0.3">
      <c r="A955" s="26"/>
      <c r="B955" s="31" t="s">
        <v>990</v>
      </c>
      <c r="C955" s="26" t="s">
        <v>310</v>
      </c>
      <c r="D955" s="51">
        <v>400</v>
      </c>
      <c r="E955" s="326"/>
      <c r="F955" s="326"/>
    </row>
    <row r="956" spans="1:6" ht="15.9" customHeight="1" x14ac:dyDescent="0.3">
      <c r="A956" s="26"/>
      <c r="B956" s="31" t="s">
        <v>992</v>
      </c>
      <c r="C956" s="26" t="s">
        <v>310</v>
      </c>
      <c r="D956" s="51">
        <f>+D955</f>
        <v>400</v>
      </c>
      <c r="E956" s="326"/>
      <c r="F956" s="326"/>
    </row>
    <row r="957" spans="1:6" ht="6" customHeight="1" x14ac:dyDescent="0.3">
      <c r="A957" s="26"/>
      <c r="B957" s="25"/>
      <c r="C957" s="26"/>
      <c r="D957" s="27"/>
      <c r="E957" s="326"/>
      <c r="F957" s="326"/>
    </row>
    <row r="958" spans="1:6" ht="15.9" customHeight="1" x14ac:dyDescent="0.3">
      <c r="A958" s="26"/>
      <c r="B958" s="25" t="s">
        <v>1043</v>
      </c>
      <c r="C958" s="26"/>
      <c r="D958" s="51"/>
      <c r="E958" s="326"/>
      <c r="F958" s="326"/>
    </row>
    <row r="959" spans="1:6" ht="15.9" customHeight="1" x14ac:dyDescent="0.3">
      <c r="A959" s="26"/>
      <c r="B959" s="31" t="s">
        <v>990</v>
      </c>
      <c r="C959" s="26" t="s">
        <v>310</v>
      </c>
      <c r="D959" s="51">
        <v>300</v>
      </c>
      <c r="E959" s="326"/>
      <c r="F959" s="326"/>
    </row>
    <row r="960" spans="1:6" ht="15.9" customHeight="1" x14ac:dyDescent="0.3">
      <c r="A960" s="26"/>
      <c r="B960" s="31" t="s">
        <v>992</v>
      </c>
      <c r="C960" s="26" t="s">
        <v>310</v>
      </c>
      <c r="D960" s="51">
        <f>+D959</f>
        <v>300</v>
      </c>
      <c r="E960" s="326"/>
      <c r="F960" s="326"/>
    </row>
    <row r="961" spans="1:6" ht="6" customHeight="1" x14ac:dyDescent="0.3">
      <c r="A961" s="26"/>
      <c r="B961" s="25"/>
      <c r="C961" s="26"/>
      <c r="D961" s="27"/>
      <c r="E961" s="326"/>
      <c r="F961" s="326"/>
    </row>
    <row r="962" spans="1:6" ht="15.9" customHeight="1" x14ac:dyDescent="0.3">
      <c r="A962" s="67"/>
      <c r="B962" s="30" t="s">
        <v>1046</v>
      </c>
      <c r="C962" s="26"/>
      <c r="D962" s="52"/>
      <c r="E962" s="326"/>
      <c r="F962" s="326"/>
    </row>
    <row r="963" spans="1:6" ht="60" customHeight="1" x14ac:dyDescent="0.3">
      <c r="A963" s="26"/>
      <c r="B963" s="25" t="s">
        <v>1047</v>
      </c>
      <c r="C963" s="26"/>
      <c r="D963" s="52"/>
      <c r="E963" s="326"/>
      <c r="F963" s="326"/>
    </row>
    <row r="964" spans="1:6" ht="15.9" customHeight="1" x14ac:dyDescent="0.3">
      <c r="A964" s="248"/>
      <c r="B964" s="25" t="s">
        <v>1042</v>
      </c>
      <c r="C964" s="26"/>
      <c r="D964" s="52"/>
      <c r="E964" s="326"/>
      <c r="F964" s="326"/>
    </row>
    <row r="965" spans="1:6" ht="15.9" customHeight="1" x14ac:dyDescent="0.3">
      <c r="A965" s="248"/>
      <c r="B965" s="31" t="s">
        <v>990</v>
      </c>
      <c r="C965" s="26" t="s">
        <v>991</v>
      </c>
      <c r="D965" s="51">
        <v>100</v>
      </c>
      <c r="E965" s="326"/>
      <c r="F965" s="326"/>
    </row>
    <row r="966" spans="1:6" ht="15.9" customHeight="1" x14ac:dyDescent="0.3">
      <c r="A966" s="26"/>
      <c r="B966" s="31" t="s">
        <v>992</v>
      </c>
      <c r="C966" s="26" t="s">
        <v>991</v>
      </c>
      <c r="D966" s="51">
        <f>+D965</f>
        <v>100</v>
      </c>
      <c r="E966" s="326"/>
      <c r="F966" s="326"/>
    </row>
    <row r="967" spans="1:6" ht="6" customHeight="1" x14ac:dyDescent="0.3">
      <c r="A967" s="26"/>
      <c r="B967" s="25"/>
      <c r="C967" s="26"/>
      <c r="D967" s="27"/>
      <c r="E967" s="326"/>
      <c r="F967" s="326"/>
    </row>
    <row r="968" spans="1:6" ht="15.9" customHeight="1" x14ac:dyDescent="0.3">
      <c r="A968" s="67"/>
      <c r="B968" s="30" t="s">
        <v>1048</v>
      </c>
      <c r="C968" s="26"/>
      <c r="D968" s="52"/>
      <c r="E968" s="326"/>
      <c r="F968" s="326"/>
    </row>
    <row r="969" spans="1:6" ht="60" customHeight="1" x14ac:dyDescent="0.3">
      <c r="A969" s="26"/>
      <c r="B969" s="25" t="s">
        <v>1049</v>
      </c>
      <c r="C969" s="26"/>
      <c r="D969" s="52"/>
      <c r="E969" s="326"/>
      <c r="F969" s="326"/>
    </row>
    <row r="970" spans="1:6" ht="15.9" customHeight="1" x14ac:dyDescent="0.3">
      <c r="A970" s="248"/>
      <c r="B970" s="25" t="s">
        <v>1042</v>
      </c>
      <c r="C970" s="26"/>
      <c r="D970" s="52"/>
      <c r="E970" s="326"/>
      <c r="F970" s="326"/>
    </row>
    <row r="971" spans="1:6" ht="15.9" customHeight="1" x14ac:dyDescent="0.3">
      <c r="A971" s="248"/>
      <c r="B971" s="31" t="s">
        <v>990</v>
      </c>
      <c r="C971" s="26" t="s">
        <v>991</v>
      </c>
      <c r="D971" s="51">
        <v>400</v>
      </c>
      <c r="E971" s="326"/>
      <c r="F971" s="326"/>
    </row>
    <row r="972" spans="1:6" ht="15.9" customHeight="1" x14ac:dyDescent="0.3">
      <c r="A972" s="26"/>
      <c r="B972" s="31" t="s">
        <v>992</v>
      </c>
      <c r="C972" s="26" t="s">
        <v>991</v>
      </c>
      <c r="D972" s="51">
        <f>+D971</f>
        <v>400</v>
      </c>
      <c r="E972" s="326"/>
      <c r="F972" s="326"/>
    </row>
    <row r="973" spans="1:6" ht="6" customHeight="1" x14ac:dyDescent="0.3">
      <c r="A973" s="26"/>
      <c r="B973" s="25"/>
      <c r="C973" s="26"/>
      <c r="D973" s="27"/>
      <c r="E973" s="326"/>
      <c r="F973" s="326"/>
    </row>
    <row r="974" spans="1:6" ht="15.9" customHeight="1" x14ac:dyDescent="0.3">
      <c r="A974" s="250"/>
      <c r="B974" s="30" t="s">
        <v>1050</v>
      </c>
      <c r="C974" s="26"/>
      <c r="D974" s="52"/>
      <c r="E974" s="326"/>
      <c r="F974" s="326"/>
    </row>
    <row r="975" spans="1:6" ht="60" customHeight="1" x14ac:dyDescent="0.3">
      <c r="A975" s="26"/>
      <c r="B975" s="25" t="s">
        <v>1051</v>
      </c>
      <c r="C975" s="26"/>
      <c r="D975" s="52"/>
      <c r="E975" s="326"/>
      <c r="F975" s="326"/>
    </row>
    <row r="976" spans="1:6" ht="15.9" customHeight="1" x14ac:dyDescent="0.3">
      <c r="A976" s="26"/>
      <c r="B976" s="25" t="s">
        <v>1052</v>
      </c>
      <c r="C976" s="26"/>
      <c r="D976" s="51"/>
      <c r="E976" s="326"/>
      <c r="F976" s="326"/>
    </row>
    <row r="977" spans="1:6" ht="15.9" customHeight="1" x14ac:dyDescent="0.3">
      <c r="A977" s="26"/>
      <c r="B977" s="31" t="s">
        <v>990</v>
      </c>
      <c r="C977" s="26" t="s">
        <v>991</v>
      </c>
      <c r="D977" s="51">
        <v>10</v>
      </c>
      <c r="E977" s="326"/>
      <c r="F977" s="326"/>
    </row>
    <row r="978" spans="1:6" ht="15.9" customHeight="1" x14ac:dyDescent="0.3">
      <c r="A978" s="26"/>
      <c r="B978" s="31" t="s">
        <v>992</v>
      </c>
      <c r="C978" s="26" t="s">
        <v>991</v>
      </c>
      <c r="D978" s="51">
        <f>+D977</f>
        <v>10</v>
      </c>
      <c r="E978" s="326"/>
      <c r="F978" s="326"/>
    </row>
    <row r="979" spans="1:6" ht="6" customHeight="1" x14ac:dyDescent="0.3">
      <c r="A979" s="26"/>
      <c r="B979" s="25"/>
      <c r="C979" s="26"/>
      <c r="D979" s="27"/>
      <c r="E979" s="326"/>
      <c r="F979" s="326"/>
    </row>
    <row r="980" spans="1:6" ht="15.9" customHeight="1" x14ac:dyDescent="0.3">
      <c r="A980" s="26"/>
      <c r="B980" s="25" t="s">
        <v>1053</v>
      </c>
      <c r="C980" s="26"/>
      <c r="D980" s="51"/>
      <c r="E980" s="326"/>
      <c r="F980" s="326"/>
    </row>
    <row r="981" spans="1:6" ht="15.9" customHeight="1" x14ac:dyDescent="0.3">
      <c r="A981" s="26"/>
      <c r="B981" s="31" t="s">
        <v>990</v>
      </c>
      <c r="C981" s="26" t="s">
        <v>991</v>
      </c>
      <c r="D981" s="51">
        <v>10</v>
      </c>
      <c r="E981" s="326"/>
      <c r="F981" s="326"/>
    </row>
    <row r="982" spans="1:6" ht="15.9" customHeight="1" x14ac:dyDescent="0.3">
      <c r="A982" s="26"/>
      <c r="B982" s="31" t="s">
        <v>992</v>
      </c>
      <c r="C982" s="26" t="s">
        <v>991</v>
      </c>
      <c r="D982" s="51">
        <f>+D981</f>
        <v>10</v>
      </c>
      <c r="E982" s="326"/>
      <c r="F982" s="326"/>
    </row>
    <row r="983" spans="1:6" ht="6" customHeight="1" x14ac:dyDescent="0.3">
      <c r="A983" s="26"/>
      <c r="B983" s="25"/>
      <c r="C983" s="26"/>
      <c r="D983" s="27"/>
      <c r="E983" s="326"/>
      <c r="F983" s="326"/>
    </row>
    <row r="984" spans="1:6" ht="15.9" customHeight="1" x14ac:dyDescent="0.3">
      <c r="A984" s="67"/>
      <c r="B984" s="30" t="s">
        <v>1054</v>
      </c>
      <c r="C984" s="26"/>
      <c r="D984" s="51"/>
      <c r="E984" s="326"/>
      <c r="F984" s="326"/>
    </row>
    <row r="985" spans="1:6" ht="30" customHeight="1" x14ac:dyDescent="0.3">
      <c r="A985" s="26"/>
      <c r="B985" s="25" t="s">
        <v>1055</v>
      </c>
      <c r="C985" s="26"/>
      <c r="D985" s="51"/>
      <c r="E985" s="326"/>
      <c r="F985" s="326"/>
    </row>
    <row r="986" spans="1:6" ht="6" customHeight="1" x14ac:dyDescent="0.3">
      <c r="A986" s="26"/>
      <c r="B986" s="25"/>
      <c r="C986" s="26"/>
      <c r="D986" s="51"/>
      <c r="E986" s="326"/>
      <c r="F986" s="326"/>
    </row>
    <row r="987" spans="1:6" ht="15.9" customHeight="1" x14ac:dyDescent="0.3">
      <c r="A987" s="26"/>
      <c r="B987" s="25" t="s">
        <v>1056</v>
      </c>
      <c r="C987" s="26"/>
      <c r="D987" s="51"/>
      <c r="E987" s="326"/>
      <c r="F987" s="326"/>
    </row>
    <row r="988" spans="1:6" ht="15.9" customHeight="1" x14ac:dyDescent="0.3">
      <c r="A988" s="26"/>
      <c r="B988" s="31" t="s">
        <v>990</v>
      </c>
      <c r="C988" s="26" t="s">
        <v>310</v>
      </c>
      <c r="D988" s="51">
        <v>21</v>
      </c>
      <c r="E988" s="326"/>
      <c r="F988" s="326"/>
    </row>
    <row r="989" spans="1:6" ht="15.9" customHeight="1" x14ac:dyDescent="0.3">
      <c r="A989" s="26"/>
      <c r="B989" s="31" t="s">
        <v>992</v>
      </c>
      <c r="C989" s="26" t="s">
        <v>310</v>
      </c>
      <c r="D989" s="51">
        <f>+D988</f>
        <v>21</v>
      </c>
      <c r="E989" s="326"/>
      <c r="F989" s="326"/>
    </row>
    <row r="990" spans="1:6" ht="6" customHeight="1" x14ac:dyDescent="0.3">
      <c r="A990" s="26"/>
      <c r="B990" s="25"/>
      <c r="C990" s="26"/>
      <c r="D990" s="27"/>
      <c r="E990" s="326"/>
      <c r="F990" s="326"/>
    </row>
    <row r="991" spans="1:6" ht="15.9" customHeight="1" x14ac:dyDescent="0.3">
      <c r="A991" s="67"/>
      <c r="B991" s="30" t="s">
        <v>1057</v>
      </c>
      <c r="C991" s="26"/>
      <c r="D991" s="51"/>
      <c r="E991" s="329"/>
      <c r="F991" s="329"/>
    </row>
    <row r="992" spans="1:6" ht="15.9" customHeight="1" x14ac:dyDescent="0.3">
      <c r="A992" s="26"/>
      <c r="B992" s="25" t="s">
        <v>1058</v>
      </c>
      <c r="C992" s="26"/>
      <c r="D992" s="51"/>
      <c r="E992" s="329"/>
      <c r="F992" s="329"/>
    </row>
    <row r="993" spans="1:6" ht="6" customHeight="1" x14ac:dyDescent="0.3">
      <c r="A993" s="26"/>
      <c r="B993" s="25"/>
      <c r="C993" s="26"/>
      <c r="D993" s="27"/>
      <c r="E993" s="326"/>
      <c r="F993" s="326"/>
    </row>
    <row r="994" spans="1:6" ht="15.9" customHeight="1" x14ac:dyDescent="0.3">
      <c r="A994" s="26"/>
      <c r="B994" s="25" t="s">
        <v>1059</v>
      </c>
      <c r="C994" s="26"/>
      <c r="D994" s="51"/>
      <c r="E994" s="329"/>
      <c r="F994" s="329"/>
    </row>
    <row r="995" spans="1:6" ht="15.9" customHeight="1" x14ac:dyDescent="0.3">
      <c r="A995" s="26"/>
      <c r="B995" s="31" t="s">
        <v>990</v>
      </c>
      <c r="C995" s="26" t="s">
        <v>991</v>
      </c>
      <c r="D995" s="51">
        <v>8</v>
      </c>
      <c r="E995" s="326"/>
      <c r="F995" s="326"/>
    </row>
    <row r="996" spans="1:6" ht="15.9" customHeight="1" x14ac:dyDescent="0.3">
      <c r="A996" s="26"/>
      <c r="B996" s="31" t="s">
        <v>992</v>
      </c>
      <c r="C996" s="26" t="s">
        <v>991</v>
      </c>
      <c r="D996" s="51">
        <v>8</v>
      </c>
      <c r="E996" s="326"/>
      <c r="F996" s="326"/>
    </row>
    <row r="997" spans="1:6" ht="6" customHeight="1" x14ac:dyDescent="0.3">
      <c r="A997" s="26"/>
      <c r="B997" s="25"/>
      <c r="C997" s="26"/>
      <c r="D997" s="27"/>
      <c r="E997" s="326"/>
      <c r="F997" s="326"/>
    </row>
    <row r="998" spans="1:6" ht="15.9" customHeight="1" x14ac:dyDescent="0.3">
      <c r="A998" s="26"/>
      <c r="B998" s="25" t="s">
        <v>1060</v>
      </c>
      <c r="C998" s="26"/>
      <c r="D998" s="51"/>
      <c r="E998" s="329"/>
      <c r="F998" s="329"/>
    </row>
    <row r="999" spans="1:6" ht="15.9" customHeight="1" x14ac:dyDescent="0.3">
      <c r="A999" s="26"/>
      <c r="B999" s="31" t="s">
        <v>990</v>
      </c>
      <c r="C999" s="26" t="s">
        <v>991</v>
      </c>
      <c r="D999" s="51">
        <v>12</v>
      </c>
      <c r="E999" s="326"/>
      <c r="F999" s="326"/>
    </row>
    <row r="1000" spans="1:6" ht="15.9" customHeight="1" x14ac:dyDescent="0.3">
      <c r="A1000" s="26"/>
      <c r="B1000" s="31" t="s">
        <v>992</v>
      </c>
      <c r="C1000" s="26" t="s">
        <v>991</v>
      </c>
      <c r="D1000" s="51">
        <v>12</v>
      </c>
      <c r="E1000" s="326"/>
      <c r="F1000" s="326"/>
    </row>
    <row r="1001" spans="1:6" ht="15.9" customHeight="1" x14ac:dyDescent="0.3">
      <c r="A1001" s="26"/>
      <c r="B1001" s="31"/>
      <c r="C1001" s="26"/>
      <c r="D1001" s="51"/>
      <c r="E1001" s="326"/>
      <c r="F1001" s="326"/>
    </row>
    <row r="1002" spans="1:6" ht="15.9" customHeight="1" x14ac:dyDescent="0.3">
      <c r="A1002" s="26"/>
      <c r="B1002" s="31"/>
      <c r="C1002" s="26"/>
      <c r="D1002" s="51"/>
      <c r="E1002" s="326"/>
      <c r="F1002" s="326"/>
    </row>
    <row r="1003" spans="1:6" ht="15.9" customHeight="1" thickBot="1" x14ac:dyDescent="0.35">
      <c r="A1003" s="26"/>
      <c r="B1003" s="31"/>
      <c r="C1003" s="26"/>
      <c r="D1003" s="51"/>
      <c r="E1003" s="326"/>
      <c r="F1003" s="326"/>
    </row>
    <row r="1004" spans="1:6" s="38" customFormat="1" ht="24.9" customHeight="1" thickBot="1" x14ac:dyDescent="0.35">
      <c r="A1004" s="240"/>
      <c r="B1004" s="35" t="s">
        <v>1013</v>
      </c>
      <c r="C1004" s="36"/>
      <c r="D1004" s="37"/>
      <c r="E1004" s="324"/>
      <c r="F1004" s="330"/>
    </row>
    <row r="1005" spans="1:6" s="38" customFormat="1" ht="15.9" customHeight="1" thickBot="1" x14ac:dyDescent="0.35">
      <c r="A1005" s="252"/>
      <c r="B1005" s="242"/>
      <c r="C1005" s="243"/>
      <c r="D1005" s="244"/>
      <c r="E1005" s="322"/>
      <c r="F1005" s="323"/>
    </row>
    <row r="1006" spans="1:6" s="21" customFormat="1" ht="24.9" customHeight="1" thickBot="1" x14ac:dyDescent="0.35">
      <c r="A1006" s="228" t="s">
        <v>35</v>
      </c>
      <c r="B1006" s="24" t="s">
        <v>980</v>
      </c>
      <c r="C1006" s="23" t="s">
        <v>981</v>
      </c>
      <c r="D1006" s="23" t="s">
        <v>982</v>
      </c>
      <c r="E1006" s="317" t="s">
        <v>983</v>
      </c>
      <c r="F1006" s="318" t="s">
        <v>984</v>
      </c>
    </row>
    <row r="1007" spans="1:6" s="38" customFormat="1" ht="24.9" customHeight="1" thickBot="1" x14ac:dyDescent="0.35">
      <c r="A1007" s="245"/>
      <c r="B1007" s="35" t="s">
        <v>1014</v>
      </c>
      <c r="C1007" s="36"/>
      <c r="D1007" s="37"/>
      <c r="E1007" s="324"/>
      <c r="F1007" s="325"/>
    </row>
    <row r="1008" spans="1:6" ht="6" customHeight="1" x14ac:dyDescent="0.3">
      <c r="A1008" s="248"/>
      <c r="B1008" s="31"/>
      <c r="C1008" s="26"/>
      <c r="D1008" s="26"/>
      <c r="E1008" s="326"/>
      <c r="F1008" s="326"/>
    </row>
    <row r="1009" spans="1:6" ht="15.9" customHeight="1" x14ac:dyDescent="0.3">
      <c r="A1009" s="250"/>
      <c r="B1009" s="30" t="s">
        <v>1061</v>
      </c>
      <c r="C1009" s="26"/>
      <c r="D1009" s="53"/>
      <c r="E1009" s="326"/>
      <c r="F1009" s="326"/>
    </row>
    <row r="1010" spans="1:6" ht="45" customHeight="1" x14ac:dyDescent="0.3">
      <c r="A1010" s="248"/>
      <c r="B1010" s="25" t="s">
        <v>1062</v>
      </c>
      <c r="C1010" s="26"/>
      <c r="D1010" s="53"/>
      <c r="E1010" s="326"/>
      <c r="F1010" s="326"/>
    </row>
    <row r="1011" spans="1:6" ht="6" customHeight="1" x14ac:dyDescent="0.3">
      <c r="A1011" s="26"/>
      <c r="B1011" s="25"/>
      <c r="C1011" s="26"/>
      <c r="D1011" s="51"/>
      <c r="E1011" s="326"/>
      <c r="F1011" s="326"/>
    </row>
    <row r="1012" spans="1:6" ht="15.9" customHeight="1" x14ac:dyDescent="0.3">
      <c r="A1012" s="26"/>
      <c r="B1012" s="25" t="s">
        <v>1064</v>
      </c>
      <c r="C1012" s="26"/>
      <c r="D1012" s="51"/>
      <c r="E1012" s="326"/>
      <c r="F1012" s="326"/>
    </row>
    <row r="1013" spans="1:6" ht="15.9" customHeight="1" x14ac:dyDescent="0.3">
      <c r="A1013" s="26"/>
      <c r="B1013" s="31" t="s">
        <v>990</v>
      </c>
      <c r="C1013" s="26" t="s">
        <v>310</v>
      </c>
      <c r="D1013" s="51">
        <v>100</v>
      </c>
      <c r="E1013" s="326"/>
      <c r="F1013" s="326"/>
    </row>
    <row r="1014" spans="1:6" ht="15.9" customHeight="1" x14ac:dyDescent="0.3">
      <c r="A1014" s="26"/>
      <c r="B1014" s="31" t="s">
        <v>992</v>
      </c>
      <c r="C1014" s="26" t="s">
        <v>310</v>
      </c>
      <c r="D1014" s="51">
        <f>+D1013</f>
        <v>100</v>
      </c>
      <c r="E1014" s="326"/>
      <c r="F1014" s="326"/>
    </row>
    <row r="1015" spans="1:6" ht="6" customHeight="1" x14ac:dyDescent="0.3">
      <c r="A1015" s="26"/>
      <c r="B1015" s="25"/>
      <c r="C1015" s="26"/>
      <c r="D1015" s="27"/>
      <c r="E1015" s="326"/>
      <c r="F1015" s="326"/>
    </row>
    <row r="1016" spans="1:6" ht="15.9" customHeight="1" x14ac:dyDescent="0.3">
      <c r="A1016" s="67"/>
      <c r="B1016" s="54" t="s">
        <v>1065</v>
      </c>
      <c r="C1016" s="26"/>
      <c r="D1016" s="51"/>
      <c r="E1016" s="326"/>
      <c r="F1016" s="326"/>
    </row>
    <row r="1017" spans="1:6" ht="6" customHeight="1" x14ac:dyDescent="0.3">
      <c r="A1017" s="26"/>
      <c r="B1017" s="25"/>
      <c r="C1017" s="26"/>
      <c r="D1017" s="27"/>
      <c r="E1017" s="326"/>
      <c r="F1017" s="326"/>
    </row>
    <row r="1018" spans="1:6" ht="15.9" customHeight="1" x14ac:dyDescent="0.3">
      <c r="A1018" s="26"/>
      <c r="B1018" s="25" t="s">
        <v>1067</v>
      </c>
      <c r="C1018" s="26"/>
      <c r="D1018" s="51"/>
      <c r="E1018" s="326"/>
      <c r="F1018" s="326"/>
    </row>
    <row r="1019" spans="1:6" ht="15.9" customHeight="1" x14ac:dyDescent="0.3">
      <c r="A1019" s="26"/>
      <c r="B1019" s="31" t="s">
        <v>990</v>
      </c>
      <c r="C1019" s="26" t="s">
        <v>312</v>
      </c>
      <c r="D1019" s="51">
        <v>4</v>
      </c>
      <c r="E1019" s="326"/>
      <c r="F1019" s="326"/>
    </row>
    <row r="1020" spans="1:6" ht="15.9" customHeight="1" x14ac:dyDescent="0.3">
      <c r="A1020" s="26"/>
      <c r="B1020" s="31" t="s">
        <v>992</v>
      </c>
      <c r="C1020" s="26" t="s">
        <v>312</v>
      </c>
      <c r="D1020" s="51">
        <v>4</v>
      </c>
      <c r="E1020" s="326"/>
      <c r="F1020" s="326"/>
    </row>
    <row r="1021" spans="1:6" ht="6" customHeight="1" x14ac:dyDescent="0.3">
      <c r="A1021" s="26"/>
      <c r="B1021" s="25"/>
      <c r="C1021" s="26"/>
      <c r="D1021" s="27"/>
      <c r="E1021" s="326"/>
      <c r="F1021" s="326"/>
    </row>
    <row r="1022" spans="1:6" ht="15.9" customHeight="1" x14ac:dyDescent="0.3">
      <c r="A1022" s="67"/>
      <c r="B1022" s="54" t="s">
        <v>1068</v>
      </c>
      <c r="C1022" s="26"/>
      <c r="D1022" s="51"/>
      <c r="E1022" s="326"/>
      <c r="F1022" s="326"/>
    </row>
    <row r="1023" spans="1:6" ht="15.9" customHeight="1" x14ac:dyDescent="0.3">
      <c r="A1023" s="26"/>
      <c r="B1023" s="25" t="s">
        <v>1067</v>
      </c>
      <c r="C1023" s="26"/>
      <c r="D1023" s="51"/>
      <c r="E1023" s="326"/>
      <c r="F1023" s="326"/>
    </row>
    <row r="1024" spans="1:6" ht="15.9" customHeight="1" x14ac:dyDescent="0.3">
      <c r="A1024" s="26"/>
      <c r="B1024" s="31" t="s">
        <v>990</v>
      </c>
      <c r="C1024" s="26" t="s">
        <v>312</v>
      </c>
      <c r="D1024" s="51">
        <v>6</v>
      </c>
      <c r="E1024" s="326"/>
      <c r="F1024" s="326"/>
    </row>
    <row r="1025" spans="1:6" ht="15.9" customHeight="1" x14ac:dyDescent="0.3">
      <c r="A1025" s="26"/>
      <c r="B1025" s="31" t="s">
        <v>992</v>
      </c>
      <c r="C1025" s="26" t="s">
        <v>312</v>
      </c>
      <c r="D1025" s="51">
        <v>6</v>
      </c>
      <c r="E1025" s="326"/>
      <c r="F1025" s="326"/>
    </row>
    <row r="1026" spans="1:6" ht="6" customHeight="1" x14ac:dyDescent="0.3">
      <c r="A1026" s="26"/>
      <c r="B1026" s="25"/>
      <c r="C1026" s="26"/>
      <c r="D1026" s="27"/>
      <c r="E1026" s="326"/>
      <c r="F1026" s="326"/>
    </row>
    <row r="1027" spans="1:6" ht="15.9" customHeight="1" x14ac:dyDescent="0.3">
      <c r="A1027" s="67"/>
      <c r="B1027" s="54" t="s">
        <v>1069</v>
      </c>
      <c r="C1027" s="26"/>
      <c r="D1027" s="51"/>
      <c r="E1027" s="326"/>
      <c r="F1027" s="326"/>
    </row>
    <row r="1028" spans="1:6" ht="15.9" customHeight="1" x14ac:dyDescent="0.3">
      <c r="A1028" s="26"/>
      <c r="B1028" s="25" t="s">
        <v>1067</v>
      </c>
      <c r="C1028" s="26"/>
      <c r="D1028" s="51"/>
      <c r="E1028" s="326"/>
      <c r="F1028" s="326"/>
    </row>
    <row r="1029" spans="1:6" ht="15.9" customHeight="1" x14ac:dyDescent="0.3">
      <c r="A1029" s="26"/>
      <c r="B1029" s="31" t="s">
        <v>990</v>
      </c>
      <c r="C1029" s="26" t="s">
        <v>312</v>
      </c>
      <c r="D1029" s="51">
        <v>4</v>
      </c>
      <c r="E1029" s="326"/>
      <c r="F1029" s="326"/>
    </row>
    <row r="1030" spans="1:6" ht="15.9" customHeight="1" x14ac:dyDescent="0.3">
      <c r="A1030" s="26"/>
      <c r="B1030" s="31" t="s">
        <v>992</v>
      </c>
      <c r="C1030" s="26" t="s">
        <v>312</v>
      </c>
      <c r="D1030" s="51">
        <v>4</v>
      </c>
      <c r="E1030" s="326"/>
      <c r="F1030" s="326"/>
    </row>
    <row r="1031" spans="1:6" ht="6" customHeight="1" x14ac:dyDescent="0.3">
      <c r="A1031" s="26"/>
      <c r="B1031" s="25"/>
      <c r="C1031" s="26"/>
      <c r="D1031" s="27"/>
      <c r="E1031" s="326"/>
      <c r="F1031" s="326"/>
    </row>
    <row r="1032" spans="1:6" ht="15.9" customHeight="1" x14ac:dyDescent="0.3">
      <c r="A1032" s="67"/>
      <c r="B1032" s="30" t="s">
        <v>1070</v>
      </c>
      <c r="C1032" s="26"/>
      <c r="D1032" s="51"/>
      <c r="E1032" s="326"/>
      <c r="F1032" s="326"/>
    </row>
    <row r="1033" spans="1:6" ht="30" customHeight="1" x14ac:dyDescent="0.3">
      <c r="A1033" s="26"/>
      <c r="B1033" s="25" t="s">
        <v>1071</v>
      </c>
      <c r="C1033" s="26"/>
      <c r="D1033" s="51"/>
      <c r="E1033" s="326"/>
      <c r="F1033" s="326"/>
    </row>
    <row r="1034" spans="1:6" ht="15.9" customHeight="1" x14ac:dyDescent="0.3">
      <c r="A1034" s="26"/>
      <c r="B1034" s="25" t="s">
        <v>1072</v>
      </c>
      <c r="C1034" s="26"/>
      <c r="D1034" s="51"/>
      <c r="E1034" s="326"/>
      <c r="F1034" s="326"/>
    </row>
    <row r="1035" spans="1:6" ht="15.9" customHeight="1" x14ac:dyDescent="0.3">
      <c r="A1035" s="26"/>
      <c r="B1035" s="31" t="s">
        <v>990</v>
      </c>
      <c r="C1035" s="26" t="s">
        <v>310</v>
      </c>
      <c r="D1035" s="51">
        <v>2000</v>
      </c>
      <c r="E1035" s="326"/>
      <c r="F1035" s="326"/>
    </row>
    <row r="1036" spans="1:6" ht="15.9" customHeight="1" x14ac:dyDescent="0.3">
      <c r="A1036" s="26"/>
      <c r="B1036" s="31" t="s">
        <v>992</v>
      </c>
      <c r="C1036" s="26" t="s">
        <v>310</v>
      </c>
      <c r="D1036" s="51">
        <f>+D1035</f>
        <v>2000</v>
      </c>
      <c r="E1036" s="326"/>
      <c r="F1036" s="326"/>
    </row>
    <row r="1037" spans="1:6" ht="6" customHeight="1" x14ac:dyDescent="0.3">
      <c r="A1037" s="26"/>
      <c r="B1037" s="25"/>
      <c r="C1037" s="26"/>
      <c r="D1037" s="27"/>
      <c r="E1037" s="326"/>
      <c r="F1037" s="326"/>
    </row>
    <row r="1038" spans="1:6" ht="15.9" customHeight="1" x14ac:dyDescent="0.3">
      <c r="A1038" s="26"/>
      <c r="B1038" s="25" t="s">
        <v>1073</v>
      </c>
      <c r="C1038" s="26"/>
      <c r="D1038" s="51"/>
      <c r="E1038" s="326"/>
      <c r="F1038" s="326"/>
    </row>
    <row r="1039" spans="1:6" ht="15.9" customHeight="1" x14ac:dyDescent="0.3">
      <c r="A1039" s="26"/>
      <c r="B1039" s="31" t="s">
        <v>990</v>
      </c>
      <c r="C1039" s="26" t="s">
        <v>310</v>
      </c>
      <c r="D1039" s="51">
        <v>1000</v>
      </c>
      <c r="E1039" s="326"/>
      <c r="F1039" s="326"/>
    </row>
    <row r="1040" spans="1:6" ht="15.9" customHeight="1" x14ac:dyDescent="0.3">
      <c r="A1040" s="26"/>
      <c r="B1040" s="31" t="s">
        <v>992</v>
      </c>
      <c r="C1040" s="26" t="s">
        <v>310</v>
      </c>
      <c r="D1040" s="51">
        <f>+D1039</f>
        <v>1000</v>
      </c>
      <c r="E1040" s="326"/>
      <c r="F1040" s="326"/>
    </row>
    <row r="1041" spans="1:6" ht="6" customHeight="1" x14ac:dyDescent="0.3">
      <c r="A1041" s="26"/>
      <c r="B1041" s="25"/>
      <c r="C1041" s="26"/>
      <c r="D1041" s="27"/>
      <c r="E1041" s="326"/>
      <c r="F1041" s="326"/>
    </row>
    <row r="1042" spans="1:6" ht="15.9" customHeight="1" x14ac:dyDescent="0.3">
      <c r="A1042" s="26"/>
      <c r="B1042" s="25" t="s">
        <v>1074</v>
      </c>
      <c r="C1042" s="26"/>
      <c r="D1042" s="51"/>
      <c r="E1042" s="326"/>
      <c r="F1042" s="326"/>
    </row>
    <row r="1043" spans="1:6" ht="15.9" customHeight="1" x14ac:dyDescent="0.3">
      <c r="A1043" s="248"/>
      <c r="B1043" s="31" t="s">
        <v>990</v>
      </c>
      <c r="C1043" s="26" t="s">
        <v>310</v>
      </c>
      <c r="D1043" s="51">
        <v>200</v>
      </c>
      <c r="E1043" s="326"/>
      <c r="F1043" s="326"/>
    </row>
    <row r="1044" spans="1:6" ht="15.9" customHeight="1" x14ac:dyDescent="0.3">
      <c r="A1044" s="248"/>
      <c r="B1044" s="31" t="s">
        <v>992</v>
      </c>
      <c r="C1044" s="26" t="s">
        <v>310</v>
      </c>
      <c r="D1044" s="51">
        <f>+D1043</f>
        <v>200</v>
      </c>
      <c r="E1044" s="326"/>
      <c r="F1044" s="326"/>
    </row>
    <row r="1045" spans="1:6" ht="6" customHeight="1" x14ac:dyDescent="0.3">
      <c r="A1045" s="26"/>
      <c r="B1045" s="25"/>
      <c r="C1045" s="26"/>
      <c r="D1045" s="27"/>
      <c r="E1045" s="326"/>
      <c r="F1045" s="326"/>
    </row>
    <row r="1046" spans="1:6" ht="15.9" customHeight="1" x14ac:dyDescent="0.3">
      <c r="A1046" s="67"/>
      <c r="B1046" s="30" t="s">
        <v>1075</v>
      </c>
      <c r="C1046" s="26"/>
      <c r="D1046" s="51"/>
      <c r="E1046" s="326"/>
      <c r="F1046" s="326"/>
    </row>
    <row r="1047" spans="1:6" ht="27.6" x14ac:dyDescent="0.3">
      <c r="A1047" s="26"/>
      <c r="B1047" s="25" t="s">
        <v>1076</v>
      </c>
      <c r="C1047" s="26"/>
      <c r="D1047" s="51"/>
      <c r="E1047" s="326"/>
      <c r="F1047" s="326"/>
    </row>
    <row r="1048" spans="1:6" ht="15.9" customHeight="1" x14ac:dyDescent="0.3">
      <c r="A1048" s="248"/>
      <c r="B1048" s="25" t="s">
        <v>1072</v>
      </c>
      <c r="C1048" s="26"/>
      <c r="D1048" s="51"/>
      <c r="E1048" s="326"/>
      <c r="F1048" s="326"/>
    </row>
    <row r="1049" spans="1:6" ht="15.9" customHeight="1" x14ac:dyDescent="0.3">
      <c r="A1049" s="248"/>
      <c r="B1049" s="31" t="s">
        <v>990</v>
      </c>
      <c r="C1049" s="26" t="s">
        <v>310</v>
      </c>
      <c r="D1049" s="51">
        <v>1500</v>
      </c>
      <c r="E1049" s="326"/>
      <c r="F1049" s="326"/>
    </row>
    <row r="1050" spans="1:6" ht="15.9" customHeight="1" x14ac:dyDescent="0.3">
      <c r="A1050" s="248"/>
      <c r="B1050" s="31" t="s">
        <v>992</v>
      </c>
      <c r="C1050" s="26" t="s">
        <v>310</v>
      </c>
      <c r="D1050" s="51">
        <f>+D1049</f>
        <v>1500</v>
      </c>
      <c r="E1050" s="326"/>
      <c r="F1050" s="326"/>
    </row>
    <row r="1051" spans="1:6" ht="6" customHeight="1" x14ac:dyDescent="0.3">
      <c r="A1051" s="26"/>
      <c r="B1051" s="25"/>
      <c r="C1051" s="26"/>
      <c r="D1051" s="27"/>
      <c r="E1051" s="326"/>
      <c r="F1051" s="326"/>
    </row>
    <row r="1052" spans="1:6" ht="15.9" customHeight="1" x14ac:dyDescent="0.3">
      <c r="A1052" s="67"/>
      <c r="B1052" s="30" t="s">
        <v>1077</v>
      </c>
      <c r="C1052" s="26"/>
      <c r="D1052" s="51"/>
      <c r="E1052" s="326"/>
      <c r="F1052" s="326"/>
    </row>
    <row r="1053" spans="1:6" ht="27.6" x14ac:dyDescent="0.3">
      <c r="A1053" s="26"/>
      <c r="B1053" s="25" t="s">
        <v>1076</v>
      </c>
      <c r="C1053" s="26"/>
      <c r="D1053" s="51"/>
      <c r="E1053" s="326"/>
      <c r="F1053" s="326"/>
    </row>
    <row r="1054" spans="1:6" ht="15.9" customHeight="1" x14ac:dyDescent="0.3">
      <c r="A1054" s="248"/>
      <c r="B1054" s="25" t="s">
        <v>1072</v>
      </c>
      <c r="C1054" s="26"/>
      <c r="D1054" s="51"/>
      <c r="E1054" s="326"/>
      <c r="F1054" s="326"/>
    </row>
    <row r="1055" spans="1:6" ht="15.9" customHeight="1" x14ac:dyDescent="0.3">
      <c r="A1055" s="248"/>
      <c r="B1055" s="31" t="s">
        <v>990</v>
      </c>
      <c r="C1055" s="26" t="s">
        <v>310</v>
      </c>
      <c r="D1055" s="51">
        <v>1500</v>
      </c>
      <c r="E1055" s="326"/>
      <c r="F1055" s="326"/>
    </row>
    <row r="1056" spans="1:6" ht="15.9" customHeight="1" x14ac:dyDescent="0.3">
      <c r="A1056" s="248"/>
      <c r="B1056" s="31" t="s">
        <v>992</v>
      </c>
      <c r="C1056" s="26" t="s">
        <v>310</v>
      </c>
      <c r="D1056" s="51">
        <f>SUM(D1055)</f>
        <v>1500</v>
      </c>
      <c r="E1056" s="326"/>
      <c r="F1056" s="326"/>
    </row>
    <row r="1057" spans="1:6" ht="6" customHeight="1" x14ac:dyDescent="0.3">
      <c r="A1057" s="26"/>
      <c r="B1057" s="25"/>
      <c r="C1057" s="26"/>
      <c r="D1057" s="27"/>
      <c r="E1057" s="326"/>
      <c r="F1057" s="326"/>
    </row>
    <row r="1058" spans="1:6" ht="15.9" customHeight="1" x14ac:dyDescent="0.3">
      <c r="A1058" s="248"/>
      <c r="B1058" s="25" t="s">
        <v>1073</v>
      </c>
      <c r="C1058" s="26"/>
      <c r="D1058" s="51"/>
      <c r="E1058" s="326"/>
      <c r="F1058" s="326"/>
    </row>
    <row r="1059" spans="1:6" ht="15.9" customHeight="1" x14ac:dyDescent="0.3">
      <c r="A1059" s="26"/>
      <c r="B1059" s="31" t="s">
        <v>990</v>
      </c>
      <c r="C1059" s="26" t="s">
        <v>310</v>
      </c>
      <c r="D1059" s="51">
        <f>SUM(D1043)/2</f>
        <v>100</v>
      </c>
      <c r="E1059" s="326"/>
      <c r="F1059" s="326"/>
    </row>
    <row r="1060" spans="1:6" ht="15.9" customHeight="1" x14ac:dyDescent="0.3">
      <c r="A1060" s="248"/>
      <c r="B1060" s="31" t="s">
        <v>992</v>
      </c>
      <c r="C1060" s="26" t="s">
        <v>310</v>
      </c>
      <c r="D1060" s="51">
        <f>+D1059</f>
        <v>100</v>
      </c>
      <c r="E1060" s="326"/>
      <c r="F1060" s="326"/>
    </row>
    <row r="1061" spans="1:6" ht="6" customHeight="1" x14ac:dyDescent="0.3">
      <c r="A1061" s="26"/>
      <c r="B1061" s="25"/>
      <c r="C1061" s="26"/>
      <c r="D1061" s="27"/>
      <c r="E1061" s="326"/>
      <c r="F1061" s="326"/>
    </row>
    <row r="1062" spans="1:6" ht="15.9" customHeight="1" x14ac:dyDescent="0.3">
      <c r="A1062" s="250"/>
      <c r="B1062" s="30" t="s">
        <v>1078</v>
      </c>
      <c r="C1062" s="26"/>
      <c r="D1062" s="51"/>
      <c r="E1062" s="326"/>
      <c r="F1062" s="326"/>
    </row>
    <row r="1063" spans="1:6" ht="30" customHeight="1" x14ac:dyDescent="0.3">
      <c r="A1063" s="26"/>
      <c r="B1063" s="25" t="s">
        <v>1079</v>
      </c>
      <c r="C1063" s="26"/>
      <c r="D1063" s="51"/>
      <c r="E1063" s="326"/>
      <c r="F1063" s="326"/>
    </row>
    <row r="1064" spans="1:6" ht="6" customHeight="1" x14ac:dyDescent="0.3">
      <c r="A1064" s="26"/>
      <c r="B1064" s="25"/>
      <c r="C1064" s="26"/>
      <c r="D1064" s="51"/>
      <c r="E1064" s="326"/>
      <c r="F1064" s="326"/>
    </row>
    <row r="1065" spans="1:6" ht="30" customHeight="1" x14ac:dyDescent="0.3">
      <c r="A1065" s="26"/>
      <c r="B1065" s="25" t="s">
        <v>1080</v>
      </c>
      <c r="C1065" s="26"/>
      <c r="D1065" s="51"/>
      <c r="E1065" s="326"/>
      <c r="F1065" s="326"/>
    </row>
    <row r="1066" spans="1:6" ht="15.9" customHeight="1" x14ac:dyDescent="0.3">
      <c r="A1066" s="26"/>
      <c r="B1066" s="31" t="s">
        <v>990</v>
      </c>
      <c r="C1066" s="26" t="s">
        <v>991</v>
      </c>
      <c r="D1066" s="51">
        <v>8</v>
      </c>
      <c r="E1066" s="326"/>
      <c r="F1066" s="326"/>
    </row>
    <row r="1067" spans="1:6" ht="15.9" customHeight="1" x14ac:dyDescent="0.3">
      <c r="A1067" s="26"/>
      <c r="B1067" s="31" t="s">
        <v>992</v>
      </c>
      <c r="C1067" s="26" t="s">
        <v>991</v>
      </c>
      <c r="D1067" s="51">
        <f>+D1066</f>
        <v>8</v>
      </c>
      <c r="E1067" s="326"/>
      <c r="F1067" s="326"/>
    </row>
    <row r="1068" spans="1:6" ht="6" customHeight="1" x14ac:dyDescent="0.3">
      <c r="A1068" s="26"/>
      <c r="B1068" s="25"/>
      <c r="C1068" s="26"/>
      <c r="D1068" s="51"/>
      <c r="E1068" s="326"/>
      <c r="F1068" s="326"/>
    </row>
    <row r="1069" spans="1:6" ht="30" customHeight="1" x14ac:dyDescent="0.3">
      <c r="A1069" s="26"/>
      <c r="B1069" s="25" t="s">
        <v>1081</v>
      </c>
      <c r="C1069" s="26"/>
      <c r="D1069" s="51"/>
      <c r="E1069" s="326"/>
      <c r="F1069" s="326"/>
    </row>
    <row r="1070" spans="1:6" ht="15.9" customHeight="1" x14ac:dyDescent="0.3">
      <c r="A1070" s="26"/>
      <c r="B1070" s="31" t="s">
        <v>990</v>
      </c>
      <c r="C1070" s="26" t="s">
        <v>991</v>
      </c>
      <c r="D1070" s="51">
        <v>4</v>
      </c>
      <c r="E1070" s="326"/>
      <c r="F1070" s="326"/>
    </row>
    <row r="1071" spans="1:6" ht="15.9" customHeight="1" x14ac:dyDescent="0.3">
      <c r="A1071" s="248"/>
      <c r="B1071" s="31" t="s">
        <v>992</v>
      </c>
      <c r="C1071" s="26" t="s">
        <v>991</v>
      </c>
      <c r="D1071" s="51">
        <f>+D1070</f>
        <v>4</v>
      </c>
      <c r="E1071" s="326"/>
      <c r="F1071" s="326"/>
    </row>
    <row r="1072" spans="1:6" ht="6" customHeight="1" x14ac:dyDescent="0.3">
      <c r="A1072" s="26"/>
      <c r="B1072" s="25"/>
      <c r="C1072" s="26"/>
      <c r="D1072" s="51"/>
      <c r="E1072" s="326"/>
      <c r="F1072" s="326"/>
    </row>
    <row r="1073" spans="1:6" ht="30" customHeight="1" x14ac:dyDescent="0.3">
      <c r="A1073" s="26"/>
      <c r="B1073" s="25" t="s">
        <v>1082</v>
      </c>
      <c r="C1073" s="26"/>
      <c r="D1073" s="51"/>
      <c r="E1073" s="326"/>
      <c r="F1073" s="326"/>
    </row>
    <row r="1074" spans="1:6" ht="15.9" customHeight="1" x14ac:dyDescent="0.3">
      <c r="A1074" s="26"/>
      <c r="B1074" s="31" t="s">
        <v>990</v>
      </c>
      <c r="C1074" s="26" t="s">
        <v>991</v>
      </c>
      <c r="D1074" s="51">
        <v>16</v>
      </c>
      <c r="E1074" s="326"/>
      <c r="F1074" s="326"/>
    </row>
    <row r="1075" spans="1:6" ht="15.9" customHeight="1" x14ac:dyDescent="0.3">
      <c r="A1075" s="26"/>
      <c r="B1075" s="31" t="s">
        <v>992</v>
      </c>
      <c r="C1075" s="26" t="s">
        <v>991</v>
      </c>
      <c r="D1075" s="51">
        <f>+D1074</f>
        <v>16</v>
      </c>
      <c r="E1075" s="326"/>
      <c r="F1075" s="326"/>
    </row>
    <row r="1076" spans="1:6" ht="15.9" customHeight="1" x14ac:dyDescent="0.3">
      <c r="A1076" s="26"/>
      <c r="B1076" s="31"/>
      <c r="C1076" s="26"/>
      <c r="D1076" s="51"/>
      <c r="E1076" s="326"/>
      <c r="F1076" s="326"/>
    </row>
    <row r="1077" spans="1:6" ht="15.9" customHeight="1" x14ac:dyDescent="0.3">
      <c r="A1077" s="26"/>
      <c r="B1077" s="31"/>
      <c r="C1077" s="26"/>
      <c r="D1077" s="51"/>
      <c r="E1077" s="326"/>
      <c r="F1077" s="326"/>
    </row>
    <row r="1078" spans="1:6" ht="15.9" customHeight="1" x14ac:dyDescent="0.3">
      <c r="A1078" s="26"/>
      <c r="B1078" s="31"/>
      <c r="C1078" s="26"/>
      <c r="D1078" s="51"/>
      <c r="E1078" s="326"/>
      <c r="F1078" s="326"/>
    </row>
    <row r="1079" spans="1:6" ht="15.9" customHeight="1" x14ac:dyDescent="0.3">
      <c r="A1079" s="26"/>
      <c r="B1079" s="31"/>
      <c r="C1079" s="26"/>
      <c r="D1079" s="51"/>
      <c r="E1079" s="326"/>
      <c r="F1079" s="326"/>
    </row>
    <row r="1080" spans="1:6" ht="15.9" customHeight="1" thickBot="1" x14ac:dyDescent="0.35">
      <c r="A1080" s="26"/>
      <c r="B1080" s="31"/>
      <c r="C1080" s="26"/>
      <c r="D1080" s="51"/>
      <c r="E1080" s="326"/>
      <c r="F1080" s="326"/>
    </row>
    <row r="1081" spans="1:6" s="38" customFormat="1" ht="24.9" customHeight="1" thickBot="1" x14ac:dyDescent="0.35">
      <c r="A1081" s="240"/>
      <c r="B1081" s="35" t="s">
        <v>1013</v>
      </c>
      <c r="C1081" s="36"/>
      <c r="D1081" s="37"/>
      <c r="E1081" s="324"/>
      <c r="F1081" s="330"/>
    </row>
    <row r="1082" spans="1:6" s="38" customFormat="1" ht="15.9" customHeight="1" thickBot="1" x14ac:dyDescent="0.35">
      <c r="A1082" s="252"/>
      <c r="B1082" s="242"/>
      <c r="C1082" s="243"/>
      <c r="D1082" s="244"/>
      <c r="E1082" s="322"/>
      <c r="F1082" s="323"/>
    </row>
    <row r="1083" spans="1:6" s="21" customFormat="1" ht="24.9" customHeight="1" thickBot="1" x14ac:dyDescent="0.35">
      <c r="A1083" s="228" t="s">
        <v>35</v>
      </c>
      <c r="B1083" s="24" t="s">
        <v>980</v>
      </c>
      <c r="C1083" s="23" t="s">
        <v>981</v>
      </c>
      <c r="D1083" s="23" t="s">
        <v>982</v>
      </c>
      <c r="E1083" s="317" t="s">
        <v>983</v>
      </c>
      <c r="F1083" s="318" t="s">
        <v>984</v>
      </c>
    </row>
    <row r="1084" spans="1:6" s="38" customFormat="1" ht="24.9" customHeight="1" thickBot="1" x14ac:dyDescent="0.35">
      <c r="A1084" s="245"/>
      <c r="B1084" s="35" t="s">
        <v>1014</v>
      </c>
      <c r="C1084" s="36"/>
      <c r="D1084" s="37"/>
      <c r="E1084" s="324"/>
      <c r="F1084" s="325"/>
    </row>
    <row r="1085" spans="1:6" ht="6" customHeight="1" x14ac:dyDescent="0.3">
      <c r="A1085" s="248"/>
      <c r="B1085" s="31"/>
      <c r="C1085" s="26"/>
      <c r="D1085" s="26"/>
      <c r="E1085" s="326"/>
      <c r="F1085" s="326"/>
    </row>
    <row r="1086" spans="1:6" ht="45" customHeight="1" x14ac:dyDescent="0.3">
      <c r="A1086" s="26"/>
      <c r="B1086" s="25" t="s">
        <v>1083</v>
      </c>
      <c r="C1086" s="26"/>
      <c r="D1086" s="51"/>
      <c r="E1086" s="326"/>
      <c r="F1086" s="326"/>
    </row>
    <row r="1087" spans="1:6" ht="15.9" customHeight="1" x14ac:dyDescent="0.3">
      <c r="A1087" s="26"/>
      <c r="B1087" s="31" t="s">
        <v>990</v>
      </c>
      <c r="C1087" s="26" t="s">
        <v>991</v>
      </c>
      <c r="D1087" s="51">
        <v>16</v>
      </c>
      <c r="E1087" s="326"/>
      <c r="F1087" s="326"/>
    </row>
    <row r="1088" spans="1:6" ht="15.9" customHeight="1" x14ac:dyDescent="0.3">
      <c r="A1088" s="248"/>
      <c r="B1088" s="31" t="s">
        <v>992</v>
      </c>
      <c r="C1088" s="26" t="s">
        <v>991</v>
      </c>
      <c r="D1088" s="51">
        <f>+D1087</f>
        <v>16</v>
      </c>
      <c r="E1088" s="326"/>
      <c r="F1088" s="326"/>
    </row>
    <row r="1089" spans="1:6" ht="6" customHeight="1" x14ac:dyDescent="0.3">
      <c r="A1089" s="26"/>
      <c r="B1089" s="25"/>
      <c r="C1089" s="26"/>
      <c r="D1089" s="27"/>
      <c r="E1089" s="326"/>
      <c r="F1089" s="326"/>
    </row>
    <row r="1090" spans="1:6" ht="15.9" customHeight="1" x14ac:dyDescent="0.3">
      <c r="A1090" s="67"/>
      <c r="B1090" s="30" t="s">
        <v>1084</v>
      </c>
      <c r="C1090" s="26"/>
      <c r="D1090" s="51"/>
      <c r="E1090" s="326"/>
      <c r="F1090" s="326"/>
    </row>
    <row r="1091" spans="1:6" ht="15.9" customHeight="1" x14ac:dyDescent="0.3">
      <c r="A1091" s="26"/>
      <c r="B1091" s="25" t="s">
        <v>1085</v>
      </c>
      <c r="C1091" s="26"/>
      <c r="D1091" s="51"/>
      <c r="E1091" s="326"/>
      <c r="F1091" s="326"/>
    </row>
    <row r="1092" spans="1:6" ht="15.9" customHeight="1" x14ac:dyDescent="0.3">
      <c r="A1092" s="26"/>
      <c r="B1092" s="25" t="s">
        <v>1086</v>
      </c>
      <c r="C1092" s="26"/>
      <c r="D1092" s="51"/>
      <c r="E1092" s="326"/>
      <c r="F1092" s="326"/>
    </row>
    <row r="1093" spans="1:6" ht="15.9" customHeight="1" x14ac:dyDescent="0.3">
      <c r="A1093" s="26"/>
      <c r="B1093" s="31" t="s">
        <v>990</v>
      </c>
      <c r="C1093" s="26" t="s">
        <v>991</v>
      </c>
      <c r="D1093" s="51">
        <v>8</v>
      </c>
      <c r="E1093" s="326"/>
      <c r="F1093" s="326"/>
    </row>
    <row r="1094" spans="1:6" ht="15.9" customHeight="1" x14ac:dyDescent="0.3">
      <c r="A1094" s="26"/>
      <c r="B1094" s="31" t="s">
        <v>992</v>
      </c>
      <c r="C1094" s="26" t="s">
        <v>991</v>
      </c>
      <c r="D1094" s="51">
        <f>+D1093</f>
        <v>8</v>
      </c>
      <c r="E1094" s="326"/>
      <c r="F1094" s="326"/>
    </row>
    <row r="1095" spans="1:6" ht="6" customHeight="1" x14ac:dyDescent="0.3">
      <c r="A1095" s="26"/>
      <c r="B1095" s="25"/>
      <c r="C1095" s="26"/>
      <c r="D1095" s="27"/>
      <c r="E1095" s="326"/>
      <c r="F1095" s="326"/>
    </row>
    <row r="1096" spans="1:6" ht="15.9" customHeight="1" x14ac:dyDescent="0.3">
      <c r="A1096" s="67"/>
      <c r="B1096" s="30" t="s">
        <v>1089</v>
      </c>
      <c r="C1096" s="26"/>
      <c r="D1096" s="51"/>
      <c r="E1096" s="326"/>
      <c r="F1096" s="326"/>
    </row>
    <row r="1097" spans="1:6" ht="45" customHeight="1" x14ac:dyDescent="0.3">
      <c r="A1097" s="26"/>
      <c r="B1097" s="25" t="s">
        <v>1090</v>
      </c>
      <c r="C1097" s="26"/>
      <c r="D1097" s="51"/>
      <c r="E1097" s="326"/>
      <c r="F1097" s="326"/>
    </row>
    <row r="1098" spans="1:6" ht="15.9" customHeight="1" x14ac:dyDescent="0.3">
      <c r="A1098" s="26"/>
      <c r="B1098" s="25" t="s">
        <v>1091</v>
      </c>
      <c r="C1098" s="26"/>
      <c r="D1098" s="51"/>
      <c r="E1098" s="326"/>
      <c r="F1098" s="326"/>
    </row>
    <row r="1099" spans="1:6" ht="15.9" customHeight="1" x14ac:dyDescent="0.3">
      <c r="A1099" s="26"/>
      <c r="B1099" s="31" t="s">
        <v>990</v>
      </c>
      <c r="C1099" s="26" t="s">
        <v>991</v>
      </c>
      <c r="D1099" s="51">
        <v>4</v>
      </c>
      <c r="E1099" s="326"/>
      <c r="F1099" s="326"/>
    </row>
    <row r="1100" spans="1:6" ht="15.9" customHeight="1" x14ac:dyDescent="0.3">
      <c r="A1100" s="26"/>
      <c r="B1100" s="31" t="s">
        <v>992</v>
      </c>
      <c r="C1100" s="26" t="s">
        <v>991</v>
      </c>
      <c r="D1100" s="51">
        <f>+D1099</f>
        <v>4</v>
      </c>
      <c r="E1100" s="326"/>
      <c r="F1100" s="326"/>
    </row>
    <row r="1101" spans="1:6" ht="6" customHeight="1" x14ac:dyDescent="0.3">
      <c r="A1101" s="26"/>
      <c r="B1101" s="25"/>
      <c r="C1101" s="26"/>
      <c r="D1101" s="27"/>
      <c r="E1101" s="326"/>
      <c r="F1101" s="326"/>
    </row>
    <row r="1102" spans="1:6" ht="15.9" customHeight="1" x14ac:dyDescent="0.3">
      <c r="A1102" s="67"/>
      <c r="B1102" s="30" t="s">
        <v>1092</v>
      </c>
      <c r="C1102" s="26"/>
      <c r="D1102" s="51"/>
      <c r="E1102" s="326"/>
      <c r="F1102" s="326"/>
    </row>
    <row r="1103" spans="1:6" ht="30" customHeight="1" x14ac:dyDescent="0.3">
      <c r="A1103" s="26"/>
      <c r="B1103" s="25" t="s">
        <v>1093</v>
      </c>
      <c r="C1103" s="26"/>
      <c r="D1103" s="51"/>
      <c r="E1103" s="326"/>
      <c r="F1103" s="326"/>
    </row>
    <row r="1104" spans="1:6" ht="15.9" customHeight="1" x14ac:dyDescent="0.3">
      <c r="A1104" s="26"/>
      <c r="B1104" s="25" t="s">
        <v>1094</v>
      </c>
      <c r="C1104" s="26"/>
      <c r="D1104" s="52"/>
      <c r="E1104" s="326"/>
      <c r="F1104" s="326"/>
    </row>
    <row r="1105" spans="1:6" ht="15.9" customHeight="1" x14ac:dyDescent="0.3">
      <c r="A1105" s="26"/>
      <c r="B1105" s="31" t="s">
        <v>990</v>
      </c>
      <c r="C1105" s="26" t="s">
        <v>991</v>
      </c>
      <c r="D1105" s="51">
        <v>1</v>
      </c>
      <c r="E1105" s="326"/>
      <c r="F1105" s="326"/>
    </row>
    <row r="1106" spans="1:6" ht="15.9" customHeight="1" x14ac:dyDescent="0.3">
      <c r="A1106" s="248"/>
      <c r="B1106" s="31" t="s">
        <v>992</v>
      </c>
      <c r="C1106" s="26" t="s">
        <v>991</v>
      </c>
      <c r="D1106" s="51">
        <f>+D1105</f>
        <v>1</v>
      </c>
      <c r="E1106" s="326"/>
      <c r="F1106" s="326"/>
    </row>
    <row r="1107" spans="1:6" ht="6" customHeight="1" x14ac:dyDescent="0.3">
      <c r="A1107" s="248"/>
      <c r="B1107" s="31"/>
      <c r="C1107" s="26"/>
      <c r="D1107" s="26"/>
      <c r="E1107" s="326"/>
      <c r="F1107" s="326"/>
    </row>
    <row r="1108" spans="1:6" ht="15.9" customHeight="1" x14ac:dyDescent="0.3">
      <c r="A1108" s="250"/>
      <c r="B1108" s="30" t="s">
        <v>1095</v>
      </c>
      <c r="C1108" s="26"/>
      <c r="D1108" s="51"/>
      <c r="E1108" s="326"/>
      <c r="F1108" s="326"/>
    </row>
    <row r="1109" spans="1:6" ht="6" customHeight="1" x14ac:dyDescent="0.3">
      <c r="A1109" s="26"/>
      <c r="B1109" s="25"/>
      <c r="C1109" s="26"/>
      <c r="D1109" s="27"/>
      <c r="E1109" s="326"/>
      <c r="F1109" s="326"/>
    </row>
    <row r="1110" spans="1:6" ht="15.9" customHeight="1" x14ac:dyDescent="0.3">
      <c r="A1110" s="248"/>
      <c r="B1110" s="25" t="s">
        <v>1096</v>
      </c>
      <c r="C1110" s="26"/>
      <c r="D1110" s="51"/>
      <c r="E1110" s="326"/>
      <c r="F1110" s="326"/>
    </row>
    <row r="1111" spans="1:6" ht="6" customHeight="1" x14ac:dyDescent="0.3">
      <c r="A1111" s="26"/>
      <c r="B1111" s="25"/>
      <c r="C1111" s="26"/>
      <c r="D1111" s="27"/>
      <c r="E1111" s="326"/>
      <c r="F1111" s="326"/>
    </row>
    <row r="1112" spans="1:6" ht="15.9" customHeight="1" x14ac:dyDescent="0.3">
      <c r="A1112" s="26"/>
      <c r="B1112" s="25" t="s">
        <v>1097</v>
      </c>
      <c r="C1112" s="26"/>
      <c r="D1112" s="51"/>
      <c r="E1112" s="326"/>
      <c r="F1112" s="326"/>
    </row>
    <row r="1113" spans="1:6" ht="15.9" customHeight="1" x14ac:dyDescent="0.3">
      <c r="A1113" s="26"/>
      <c r="B1113" s="31" t="s">
        <v>990</v>
      </c>
      <c r="C1113" s="26" t="s">
        <v>991</v>
      </c>
      <c r="D1113" s="51">
        <v>4</v>
      </c>
      <c r="E1113" s="326"/>
      <c r="F1113" s="326"/>
    </row>
    <row r="1114" spans="1:6" ht="15.9" customHeight="1" x14ac:dyDescent="0.3">
      <c r="A1114" s="26"/>
      <c r="B1114" s="31" t="s">
        <v>992</v>
      </c>
      <c r="C1114" s="26" t="s">
        <v>991</v>
      </c>
      <c r="D1114" s="51">
        <f>SUM(D1113)</f>
        <v>4</v>
      </c>
      <c r="E1114" s="326"/>
      <c r="F1114" s="326"/>
    </row>
    <row r="1115" spans="1:6" ht="6" customHeight="1" x14ac:dyDescent="0.3">
      <c r="A1115" s="26"/>
      <c r="B1115" s="25"/>
      <c r="C1115" s="26"/>
      <c r="D1115" s="27"/>
      <c r="E1115" s="326"/>
      <c r="F1115" s="326"/>
    </row>
    <row r="1116" spans="1:6" ht="15.9" customHeight="1" x14ac:dyDescent="0.3">
      <c r="A1116" s="67"/>
      <c r="B1116" s="30" t="s">
        <v>1098</v>
      </c>
      <c r="C1116" s="26"/>
      <c r="D1116" s="51"/>
      <c r="E1116" s="326"/>
      <c r="F1116" s="326"/>
    </row>
    <row r="1117" spans="1:6" ht="60" customHeight="1" x14ac:dyDescent="0.3">
      <c r="A1117" s="26"/>
      <c r="B1117" s="25" t="s">
        <v>1099</v>
      </c>
      <c r="C1117" s="26"/>
      <c r="D1117" s="51"/>
      <c r="E1117" s="326"/>
      <c r="F1117" s="326"/>
    </row>
    <row r="1118" spans="1:6" ht="30" customHeight="1" x14ac:dyDescent="0.3">
      <c r="A1118" s="26"/>
      <c r="B1118" s="55" t="s">
        <v>1100</v>
      </c>
      <c r="C1118" s="26"/>
      <c r="D1118" s="51"/>
      <c r="E1118" s="326"/>
      <c r="F1118" s="326"/>
    </row>
    <row r="1119" spans="1:6" ht="6" customHeight="1" x14ac:dyDescent="0.3">
      <c r="A1119" s="26"/>
      <c r="B1119" s="25"/>
      <c r="C1119" s="26"/>
      <c r="D1119" s="51"/>
      <c r="E1119" s="326"/>
      <c r="F1119" s="326"/>
    </row>
    <row r="1120" spans="1:6" s="58" customFormat="1" ht="30" customHeight="1" x14ac:dyDescent="0.3">
      <c r="A1120" s="252"/>
      <c r="B1120" s="34" t="s">
        <v>1101</v>
      </c>
      <c r="C1120" s="243"/>
      <c r="D1120" s="56"/>
      <c r="E1120" s="331"/>
      <c r="F1120" s="332"/>
    </row>
    <row r="1121" spans="1:6" ht="15.9" customHeight="1" x14ac:dyDescent="0.3">
      <c r="A1121" s="26"/>
      <c r="B1121" s="31" t="s">
        <v>990</v>
      </c>
      <c r="C1121" s="26" t="s">
        <v>991</v>
      </c>
      <c r="D1121" s="51">
        <v>6</v>
      </c>
      <c r="E1121" s="326"/>
      <c r="F1121" s="326"/>
    </row>
    <row r="1122" spans="1:6" ht="15.9" customHeight="1" x14ac:dyDescent="0.3">
      <c r="A1122" s="26"/>
      <c r="B1122" s="31" t="s">
        <v>992</v>
      </c>
      <c r="C1122" s="26" t="s">
        <v>991</v>
      </c>
      <c r="D1122" s="51">
        <f>+D1121</f>
        <v>6</v>
      </c>
      <c r="E1122" s="326"/>
      <c r="F1122" s="326"/>
    </row>
    <row r="1123" spans="1:6" ht="6" customHeight="1" x14ac:dyDescent="0.3">
      <c r="A1123" s="253"/>
      <c r="B1123" s="25"/>
      <c r="C1123" s="244"/>
      <c r="D1123" s="51"/>
      <c r="E1123" s="333"/>
      <c r="F1123" s="326"/>
    </row>
    <row r="1124" spans="1:6" s="58" customFormat="1" ht="45" customHeight="1" x14ac:dyDescent="0.3">
      <c r="A1124" s="252"/>
      <c r="B1124" s="34" t="s">
        <v>1102</v>
      </c>
      <c r="C1124" s="243"/>
      <c r="D1124" s="56"/>
      <c r="E1124" s="331"/>
      <c r="F1124" s="332"/>
    </row>
    <row r="1125" spans="1:6" ht="15.9" customHeight="1" x14ac:dyDescent="0.3">
      <c r="A1125" s="26"/>
      <c r="B1125" s="31" t="s">
        <v>990</v>
      </c>
      <c r="C1125" s="26" t="s">
        <v>991</v>
      </c>
      <c r="D1125" s="51">
        <v>7</v>
      </c>
      <c r="E1125" s="326"/>
      <c r="F1125" s="326"/>
    </row>
    <row r="1126" spans="1:6" ht="15.9" customHeight="1" x14ac:dyDescent="0.3">
      <c r="A1126" s="26"/>
      <c r="B1126" s="31" t="s">
        <v>992</v>
      </c>
      <c r="C1126" s="26" t="s">
        <v>991</v>
      </c>
      <c r="D1126" s="51">
        <f>+D1125</f>
        <v>7</v>
      </c>
      <c r="E1126" s="326"/>
      <c r="F1126" s="326"/>
    </row>
    <row r="1127" spans="1:6" ht="6" customHeight="1" x14ac:dyDescent="0.3">
      <c r="A1127" s="26"/>
      <c r="B1127" s="25"/>
      <c r="C1127" s="26"/>
      <c r="D1127" s="51"/>
      <c r="E1127" s="326"/>
      <c r="F1127" s="326"/>
    </row>
    <row r="1128" spans="1:6" ht="15.9" customHeight="1" x14ac:dyDescent="0.3">
      <c r="A1128" s="250"/>
      <c r="B1128" s="30" t="s">
        <v>1031</v>
      </c>
      <c r="C1128" s="26"/>
      <c r="D1128" s="51"/>
      <c r="E1128" s="326"/>
      <c r="F1128" s="326"/>
    </row>
    <row r="1129" spans="1:6" ht="6" customHeight="1" x14ac:dyDescent="0.3">
      <c r="A1129" s="26"/>
      <c r="B1129" s="25"/>
      <c r="C1129" s="26"/>
      <c r="D1129" s="51"/>
      <c r="E1129" s="326"/>
      <c r="F1129" s="326"/>
    </row>
    <row r="1130" spans="1:6" ht="15.9" customHeight="1" x14ac:dyDescent="0.3">
      <c r="A1130" s="26"/>
      <c r="B1130" s="25" t="s">
        <v>1134</v>
      </c>
      <c r="C1130" s="26" t="s">
        <v>1135</v>
      </c>
      <c r="D1130" s="51">
        <v>1</v>
      </c>
      <c r="E1130" s="326"/>
      <c r="F1130" s="326"/>
    </row>
    <row r="1131" spans="1:6" ht="6" customHeight="1" x14ac:dyDescent="0.3">
      <c r="A1131" s="26"/>
      <c r="B1131" s="25"/>
      <c r="C1131" s="26"/>
      <c r="D1131" s="27"/>
      <c r="E1131" s="326"/>
      <c r="F1131" s="326"/>
    </row>
    <row r="1132" spans="1:6" ht="15.9" customHeight="1" x14ac:dyDescent="0.3">
      <c r="A1132" s="248"/>
      <c r="B1132" s="32" t="s">
        <v>1032</v>
      </c>
      <c r="C1132" s="26" t="s">
        <v>35</v>
      </c>
      <c r="D1132" s="51">
        <v>1</v>
      </c>
      <c r="E1132" s="326"/>
      <c r="F1132" s="326"/>
    </row>
    <row r="1133" spans="1:6" ht="6" customHeight="1" x14ac:dyDescent="0.3">
      <c r="A1133" s="26"/>
      <c r="B1133" s="25"/>
      <c r="C1133" s="26"/>
      <c r="D1133" s="27"/>
      <c r="E1133" s="326"/>
      <c r="F1133" s="326"/>
    </row>
    <row r="1134" spans="1:6" ht="15.9" customHeight="1" x14ac:dyDescent="0.3">
      <c r="A1134" s="250"/>
      <c r="B1134" s="30" t="s">
        <v>1033</v>
      </c>
      <c r="C1134" s="26"/>
      <c r="D1134" s="51"/>
      <c r="E1134" s="326"/>
      <c r="F1134" s="326"/>
    </row>
    <row r="1135" spans="1:6" ht="30" customHeight="1" x14ac:dyDescent="0.3">
      <c r="A1135" s="248"/>
      <c r="B1135" s="32" t="s">
        <v>1034</v>
      </c>
      <c r="C1135" s="26" t="s">
        <v>35</v>
      </c>
      <c r="D1135" s="51">
        <v>1</v>
      </c>
      <c r="E1135" s="326"/>
      <c r="F1135" s="326"/>
    </row>
    <row r="1136" spans="1:6" ht="6" customHeight="1" x14ac:dyDescent="0.3">
      <c r="A1136" s="26"/>
      <c r="B1136" s="25"/>
      <c r="C1136" s="26"/>
      <c r="D1136" s="51"/>
      <c r="E1136" s="326"/>
      <c r="F1136" s="326"/>
    </row>
    <row r="1137" spans="1:6" ht="30" customHeight="1" x14ac:dyDescent="0.3">
      <c r="A1137" s="248"/>
      <c r="B1137" s="32" t="s">
        <v>1035</v>
      </c>
      <c r="C1137" s="26" t="s">
        <v>35</v>
      </c>
      <c r="D1137" s="51">
        <v>1</v>
      </c>
      <c r="E1137" s="326"/>
      <c r="F1137" s="326"/>
    </row>
    <row r="1138" spans="1:6" ht="6" customHeight="1" x14ac:dyDescent="0.3">
      <c r="A1138" s="26"/>
      <c r="B1138" s="25"/>
      <c r="C1138" s="26"/>
      <c r="D1138" s="51"/>
      <c r="E1138" s="326"/>
      <c r="F1138" s="326"/>
    </row>
    <row r="1139" spans="1:6" ht="27.6" x14ac:dyDescent="0.3">
      <c r="A1139" s="248"/>
      <c r="B1139" s="32" t="s">
        <v>1036</v>
      </c>
      <c r="C1139" s="26" t="s">
        <v>35</v>
      </c>
      <c r="D1139" s="51">
        <v>1</v>
      </c>
      <c r="E1139" s="326"/>
      <c r="F1139" s="326"/>
    </row>
    <row r="1140" spans="1:6" ht="6" customHeight="1" x14ac:dyDescent="0.3">
      <c r="A1140" s="26"/>
      <c r="B1140" s="25"/>
      <c r="C1140" s="26"/>
      <c r="D1140" s="51"/>
      <c r="E1140" s="326"/>
      <c r="F1140" s="326"/>
    </row>
    <row r="1141" spans="1:6" ht="15.9" customHeight="1" x14ac:dyDescent="0.3">
      <c r="A1141" s="250"/>
      <c r="B1141" s="30" t="s">
        <v>1037</v>
      </c>
      <c r="C1141" s="26"/>
      <c r="D1141" s="51"/>
      <c r="E1141" s="326"/>
      <c r="F1141" s="326"/>
    </row>
    <row r="1142" spans="1:6" ht="45" customHeight="1" x14ac:dyDescent="0.3">
      <c r="A1142" s="248"/>
      <c r="B1142" s="32" t="s">
        <v>1038</v>
      </c>
      <c r="C1142" s="26" t="s">
        <v>35</v>
      </c>
      <c r="D1142" s="51">
        <v>1</v>
      </c>
      <c r="E1142" s="326"/>
      <c r="F1142" s="326"/>
    </row>
    <row r="1143" spans="1:6" ht="15.9" customHeight="1" x14ac:dyDescent="0.3">
      <c r="A1143" s="26"/>
      <c r="B1143" s="25"/>
      <c r="C1143" s="26"/>
      <c r="D1143" s="51"/>
      <c r="E1143" s="326"/>
      <c r="F1143" s="326"/>
    </row>
    <row r="1144" spans="1:6" ht="15.9" customHeight="1" x14ac:dyDescent="0.3">
      <c r="A1144" s="26"/>
      <c r="B1144" s="25"/>
      <c r="C1144" s="26"/>
      <c r="D1144" s="51"/>
      <c r="E1144" s="326"/>
      <c r="F1144" s="326"/>
    </row>
    <row r="1145" spans="1:6" ht="15.9" customHeight="1" x14ac:dyDescent="0.3">
      <c r="A1145" s="26"/>
      <c r="B1145" s="25"/>
      <c r="C1145" s="26"/>
      <c r="D1145" s="51"/>
      <c r="E1145" s="326"/>
      <c r="F1145" s="326"/>
    </row>
    <row r="1146" spans="1:6" ht="15.9" customHeight="1" x14ac:dyDescent="0.3">
      <c r="A1146" s="26"/>
      <c r="B1146" s="25"/>
      <c r="C1146" s="26"/>
      <c r="D1146" s="51"/>
      <c r="E1146" s="326"/>
      <c r="F1146" s="326"/>
    </row>
    <row r="1147" spans="1:6" ht="15.9" customHeight="1" x14ac:dyDescent="0.3">
      <c r="A1147" s="26"/>
      <c r="B1147" s="25"/>
      <c r="C1147" s="26"/>
      <c r="D1147" s="51"/>
      <c r="E1147" s="326"/>
      <c r="F1147" s="326"/>
    </row>
    <row r="1148" spans="1:6" ht="15.9" customHeight="1" x14ac:dyDescent="0.3">
      <c r="A1148" s="26"/>
      <c r="B1148" s="25"/>
      <c r="C1148" s="26"/>
      <c r="D1148" s="51"/>
      <c r="E1148" s="326"/>
      <c r="F1148" s="326"/>
    </row>
    <row r="1149" spans="1:6" ht="15.9" customHeight="1" x14ac:dyDescent="0.3">
      <c r="A1149" s="26"/>
      <c r="B1149" s="25"/>
      <c r="C1149" s="26"/>
      <c r="D1149" s="51"/>
      <c r="E1149" s="326"/>
      <c r="F1149" s="326"/>
    </row>
    <row r="1150" spans="1:6" ht="15.9" customHeight="1" thickBot="1" x14ac:dyDescent="0.35">
      <c r="A1150" s="26"/>
      <c r="B1150" s="25"/>
      <c r="C1150" s="26"/>
      <c r="D1150" s="51"/>
      <c r="E1150" s="326"/>
      <c r="F1150" s="326"/>
    </row>
    <row r="1151" spans="1:6" s="38" customFormat="1" ht="24.9" customHeight="1" thickBot="1" x14ac:dyDescent="0.35">
      <c r="A1151" s="240"/>
      <c r="B1151" s="35" t="s">
        <v>1480</v>
      </c>
      <c r="C1151" s="36"/>
      <c r="D1151" s="37"/>
      <c r="E1151" s="320"/>
      <c r="F1151" s="328"/>
    </row>
    <row r="1152" spans="1:6" ht="15.9" customHeight="1" thickBot="1" x14ac:dyDescent="0.35">
      <c r="A1152" s="253"/>
      <c r="B1152" s="255"/>
      <c r="C1152" s="244"/>
      <c r="D1152" s="49"/>
      <c r="E1152" s="333"/>
      <c r="F1152" s="327"/>
    </row>
    <row r="1153" spans="1:6" s="21" customFormat="1" ht="24.9" customHeight="1" thickBot="1" x14ac:dyDescent="0.35">
      <c r="A1153" s="228" t="s">
        <v>35</v>
      </c>
      <c r="B1153" s="24" t="s">
        <v>980</v>
      </c>
      <c r="C1153" s="23" t="s">
        <v>981</v>
      </c>
      <c r="D1153" s="23" t="s">
        <v>982</v>
      </c>
      <c r="E1153" s="317" t="s">
        <v>983</v>
      </c>
      <c r="F1153" s="318" t="s">
        <v>984</v>
      </c>
    </row>
    <row r="1154" spans="1:6" ht="6" customHeight="1" x14ac:dyDescent="0.3">
      <c r="A1154" s="248"/>
      <c r="B1154" s="249"/>
      <c r="C1154" s="26"/>
      <c r="D1154" s="50"/>
      <c r="E1154" s="326"/>
      <c r="F1154" s="326"/>
    </row>
    <row r="1155" spans="1:6" ht="15.9" customHeight="1" x14ac:dyDescent="0.3">
      <c r="A1155" s="67"/>
      <c r="B1155" s="29" t="s">
        <v>1138</v>
      </c>
      <c r="C1155" s="26"/>
      <c r="D1155" s="51"/>
      <c r="E1155" s="326"/>
      <c r="F1155" s="326"/>
    </row>
    <row r="1156" spans="1:6" ht="30" customHeight="1" x14ac:dyDescent="0.3">
      <c r="A1156" s="248"/>
      <c r="B1156" s="32" t="s">
        <v>1139</v>
      </c>
      <c r="C1156" s="26"/>
      <c r="D1156" s="51"/>
      <c r="E1156" s="326"/>
      <c r="F1156" s="326"/>
    </row>
    <row r="1157" spans="1:6" ht="15.9" customHeight="1" x14ac:dyDescent="0.3">
      <c r="A1157" s="248"/>
      <c r="B1157" s="31" t="s">
        <v>990</v>
      </c>
      <c r="C1157" s="26" t="s">
        <v>991</v>
      </c>
      <c r="D1157" s="51">
        <v>1</v>
      </c>
      <c r="E1157" s="326"/>
      <c r="F1157" s="326"/>
    </row>
    <row r="1158" spans="1:6" ht="15.9" customHeight="1" x14ac:dyDescent="0.3">
      <c r="A1158" s="248"/>
      <c r="B1158" s="31" t="s">
        <v>992</v>
      </c>
      <c r="C1158" s="26" t="s">
        <v>991</v>
      </c>
      <c r="D1158" s="51">
        <v>1</v>
      </c>
      <c r="E1158" s="326"/>
      <c r="F1158" s="326"/>
    </row>
    <row r="1159" spans="1:6" ht="6" customHeight="1" x14ac:dyDescent="0.3">
      <c r="A1159" s="26"/>
      <c r="B1159" s="25"/>
      <c r="C1159" s="26"/>
      <c r="D1159" s="27"/>
      <c r="E1159" s="326"/>
      <c r="F1159" s="326"/>
    </row>
    <row r="1160" spans="1:6" ht="15.9" customHeight="1" x14ac:dyDescent="0.3">
      <c r="A1160" s="250"/>
      <c r="B1160" s="30" t="s">
        <v>1140</v>
      </c>
      <c r="C1160" s="26"/>
      <c r="D1160" s="51"/>
      <c r="E1160" s="326"/>
      <c r="F1160" s="326"/>
    </row>
    <row r="1161" spans="1:6" ht="6" customHeight="1" x14ac:dyDescent="0.3">
      <c r="A1161" s="26"/>
      <c r="B1161" s="25"/>
      <c r="C1161" s="26"/>
      <c r="D1161" s="51"/>
      <c r="E1161" s="326"/>
      <c r="F1161" s="326"/>
    </row>
    <row r="1162" spans="1:6" ht="30" customHeight="1" x14ac:dyDescent="0.3">
      <c r="A1162" s="248"/>
      <c r="B1162" s="32" t="s">
        <v>1141</v>
      </c>
      <c r="C1162" s="26" t="s">
        <v>35</v>
      </c>
      <c r="D1162" s="51">
        <v>1</v>
      </c>
      <c r="E1162" s="326"/>
      <c r="F1162" s="326"/>
    </row>
    <row r="1163" spans="1:6" ht="6" customHeight="1" x14ac:dyDescent="0.3">
      <c r="A1163" s="26"/>
      <c r="B1163" s="25"/>
      <c r="C1163" s="26"/>
      <c r="D1163" s="51"/>
      <c r="E1163" s="326"/>
      <c r="F1163" s="326"/>
    </row>
    <row r="1164" spans="1:6" ht="15.9" customHeight="1" x14ac:dyDescent="0.3">
      <c r="A1164" s="250"/>
      <c r="B1164" s="30" t="s">
        <v>1031</v>
      </c>
      <c r="C1164" s="26"/>
      <c r="D1164" s="51"/>
      <c r="E1164" s="326"/>
      <c r="F1164" s="326"/>
    </row>
    <row r="1165" spans="1:6" ht="6" customHeight="1" x14ac:dyDescent="0.3">
      <c r="A1165" s="26"/>
      <c r="B1165" s="25"/>
      <c r="C1165" s="26"/>
      <c r="D1165" s="27"/>
      <c r="E1165" s="326"/>
      <c r="F1165" s="326"/>
    </row>
    <row r="1166" spans="1:6" ht="15.9" customHeight="1" x14ac:dyDescent="0.3">
      <c r="A1166" s="248"/>
      <c r="B1166" s="32" t="s">
        <v>1142</v>
      </c>
      <c r="C1166" s="26" t="s">
        <v>35</v>
      </c>
      <c r="D1166" s="51">
        <v>1</v>
      </c>
      <c r="E1166" s="326"/>
      <c r="F1166" s="326"/>
    </row>
    <row r="1167" spans="1:6" ht="6" customHeight="1" x14ac:dyDescent="0.3">
      <c r="A1167" s="26"/>
      <c r="B1167" s="25"/>
      <c r="C1167" s="26"/>
      <c r="D1167" s="27"/>
      <c r="E1167" s="326"/>
      <c r="F1167" s="326"/>
    </row>
    <row r="1168" spans="1:6" ht="15.9" customHeight="1" x14ac:dyDescent="0.3">
      <c r="A1168" s="250"/>
      <c r="B1168" s="30" t="s">
        <v>1033</v>
      </c>
      <c r="C1168" s="26"/>
      <c r="D1168" s="51"/>
      <c r="E1168" s="326"/>
      <c r="F1168" s="326"/>
    </row>
    <row r="1169" spans="1:6" ht="6" customHeight="1" x14ac:dyDescent="0.3">
      <c r="A1169" s="26"/>
      <c r="B1169" s="25"/>
      <c r="C1169" s="26"/>
      <c r="D1169" s="27"/>
      <c r="E1169" s="326"/>
      <c r="F1169" s="326"/>
    </row>
    <row r="1170" spans="1:6" ht="30" customHeight="1" x14ac:dyDescent="0.3">
      <c r="A1170" s="248"/>
      <c r="B1170" s="32" t="s">
        <v>1143</v>
      </c>
      <c r="C1170" s="26" t="s">
        <v>35</v>
      </c>
      <c r="D1170" s="51">
        <v>1</v>
      </c>
      <c r="E1170" s="326"/>
      <c r="F1170" s="326"/>
    </row>
    <row r="1171" spans="1:6" ht="6" customHeight="1" x14ac:dyDescent="0.3">
      <c r="A1171" s="26"/>
      <c r="B1171" s="25"/>
      <c r="C1171" s="26"/>
      <c r="D1171" s="51"/>
      <c r="E1171" s="326"/>
      <c r="F1171" s="326"/>
    </row>
    <row r="1172" spans="1:6" ht="30" customHeight="1" x14ac:dyDescent="0.3">
      <c r="A1172" s="248"/>
      <c r="B1172" s="32" t="s">
        <v>1144</v>
      </c>
      <c r="C1172" s="26" t="s">
        <v>35</v>
      </c>
      <c r="D1172" s="51">
        <v>1</v>
      </c>
      <c r="E1172" s="326"/>
      <c r="F1172" s="326"/>
    </row>
    <row r="1173" spans="1:6" ht="6" customHeight="1" x14ac:dyDescent="0.3">
      <c r="A1173" s="26"/>
      <c r="B1173" s="25"/>
      <c r="C1173" s="26"/>
      <c r="D1173" s="51"/>
      <c r="E1173" s="326"/>
      <c r="F1173" s="326"/>
    </row>
    <row r="1174" spans="1:6" ht="30" customHeight="1" x14ac:dyDescent="0.3">
      <c r="A1174" s="248"/>
      <c r="B1174" s="32" t="s">
        <v>1145</v>
      </c>
      <c r="C1174" s="26" t="s">
        <v>35</v>
      </c>
      <c r="D1174" s="51">
        <v>1</v>
      </c>
      <c r="E1174" s="326"/>
      <c r="F1174" s="326"/>
    </row>
    <row r="1175" spans="1:6" ht="6" customHeight="1" x14ac:dyDescent="0.3">
      <c r="A1175" s="26"/>
      <c r="B1175" s="25"/>
      <c r="C1175" s="26"/>
      <c r="D1175" s="51"/>
      <c r="E1175" s="326"/>
      <c r="F1175" s="326"/>
    </row>
    <row r="1176" spans="1:6" ht="14.1" customHeight="1" x14ac:dyDescent="0.3">
      <c r="A1176" s="250"/>
      <c r="B1176" s="30" t="s">
        <v>1037</v>
      </c>
      <c r="C1176" s="26"/>
      <c r="D1176" s="51"/>
      <c r="E1176" s="326"/>
      <c r="F1176" s="326"/>
    </row>
    <row r="1177" spans="1:6" ht="6" customHeight="1" x14ac:dyDescent="0.3">
      <c r="A1177" s="26"/>
      <c r="B1177" s="25"/>
      <c r="C1177" s="26"/>
      <c r="D1177" s="51"/>
      <c r="E1177" s="326"/>
      <c r="F1177" s="326"/>
    </row>
    <row r="1178" spans="1:6" ht="45" customHeight="1" x14ac:dyDescent="0.3">
      <c r="A1178" s="248"/>
      <c r="B1178" s="32" t="s">
        <v>1146</v>
      </c>
      <c r="C1178" s="26" t="s">
        <v>35</v>
      </c>
      <c r="D1178" s="51">
        <v>1</v>
      </c>
      <c r="E1178" s="326"/>
      <c r="F1178" s="326"/>
    </row>
    <row r="1179" spans="1:6" ht="15.9" customHeight="1" x14ac:dyDescent="0.3">
      <c r="A1179" s="248"/>
      <c r="B1179" s="32"/>
      <c r="C1179" s="26"/>
      <c r="D1179" s="51"/>
      <c r="E1179" s="326"/>
      <c r="F1179" s="326"/>
    </row>
    <row r="1180" spans="1:6" ht="15.9" customHeight="1" x14ac:dyDescent="0.3">
      <c r="A1180" s="26"/>
      <c r="B1180" s="25"/>
      <c r="C1180" s="26"/>
      <c r="D1180" s="51"/>
      <c r="E1180" s="326"/>
      <c r="F1180" s="326"/>
    </row>
    <row r="1181" spans="1:6" ht="15.9" customHeight="1" x14ac:dyDescent="0.3">
      <c r="A1181" s="26"/>
      <c r="B1181" s="25"/>
      <c r="C1181" s="26"/>
      <c r="D1181" s="51"/>
      <c r="E1181" s="326"/>
      <c r="F1181" s="326"/>
    </row>
    <row r="1182" spans="1:6" ht="15.9" customHeight="1" x14ac:dyDescent="0.3">
      <c r="A1182" s="26"/>
      <c r="B1182" s="25"/>
      <c r="C1182" s="26"/>
      <c r="D1182" s="51"/>
      <c r="E1182" s="326"/>
      <c r="F1182" s="326"/>
    </row>
    <row r="1183" spans="1:6" ht="15.9" customHeight="1" x14ac:dyDescent="0.3">
      <c r="A1183" s="26"/>
      <c r="B1183" s="25"/>
      <c r="C1183" s="26"/>
      <c r="D1183" s="51"/>
      <c r="E1183" s="326"/>
      <c r="F1183" s="326"/>
    </row>
    <row r="1184" spans="1:6" ht="15.9" customHeight="1" x14ac:dyDescent="0.3">
      <c r="A1184" s="26"/>
      <c r="B1184" s="25"/>
      <c r="C1184" s="26"/>
      <c r="D1184" s="51"/>
      <c r="E1184" s="326"/>
      <c r="F1184" s="326"/>
    </row>
    <row r="1185" spans="1:6" ht="15.9" customHeight="1" x14ac:dyDescent="0.3">
      <c r="A1185" s="26"/>
      <c r="B1185" s="25"/>
      <c r="C1185" s="26"/>
      <c r="D1185" s="51"/>
      <c r="E1185" s="326"/>
      <c r="F1185" s="326"/>
    </row>
    <row r="1186" spans="1:6" ht="15.9" customHeight="1" x14ac:dyDescent="0.3">
      <c r="A1186" s="26"/>
      <c r="B1186" s="25"/>
      <c r="C1186" s="26"/>
      <c r="D1186" s="51"/>
      <c r="E1186" s="326"/>
      <c r="F1186" s="326"/>
    </row>
    <row r="1187" spans="1:6" ht="15.9" customHeight="1" x14ac:dyDescent="0.3">
      <c r="A1187" s="26"/>
      <c r="B1187" s="25"/>
      <c r="C1187" s="26"/>
      <c r="D1187" s="51"/>
      <c r="E1187" s="326"/>
      <c r="F1187" s="326"/>
    </row>
    <row r="1188" spans="1:6" ht="15.9" customHeight="1" x14ac:dyDescent="0.3">
      <c r="A1188" s="26"/>
      <c r="B1188" s="25"/>
      <c r="C1188" s="26"/>
      <c r="D1188" s="51"/>
      <c r="E1188" s="326"/>
      <c r="F1188" s="326"/>
    </row>
    <row r="1189" spans="1:6" ht="15.9" customHeight="1" x14ac:dyDescent="0.3">
      <c r="A1189" s="26"/>
      <c r="B1189" s="25"/>
      <c r="C1189" s="26"/>
      <c r="D1189" s="51"/>
      <c r="E1189" s="326"/>
      <c r="F1189" s="326"/>
    </row>
    <row r="1190" spans="1:6" ht="15.9" customHeight="1" x14ac:dyDescent="0.3">
      <c r="A1190" s="26"/>
      <c r="B1190" s="25"/>
      <c r="C1190" s="26"/>
      <c r="D1190" s="51"/>
      <c r="E1190" s="326"/>
      <c r="F1190" s="326"/>
    </row>
    <row r="1191" spans="1:6" ht="15.9" customHeight="1" x14ac:dyDescent="0.3">
      <c r="A1191" s="26"/>
      <c r="B1191" s="25"/>
      <c r="C1191" s="26"/>
      <c r="D1191" s="51"/>
      <c r="E1191" s="326"/>
      <c r="F1191" s="326"/>
    </row>
    <row r="1192" spans="1:6" ht="15.9" customHeight="1" x14ac:dyDescent="0.3">
      <c r="A1192" s="26"/>
      <c r="B1192" s="25"/>
      <c r="C1192" s="26"/>
      <c r="D1192" s="51"/>
      <c r="E1192" s="326"/>
      <c r="F1192" s="326"/>
    </row>
    <row r="1193" spans="1:6" ht="15.9" customHeight="1" x14ac:dyDescent="0.3">
      <c r="A1193" s="26"/>
      <c r="B1193" s="25"/>
      <c r="C1193" s="26"/>
      <c r="D1193" s="51"/>
      <c r="E1193" s="326"/>
      <c r="F1193" s="326"/>
    </row>
    <row r="1194" spans="1:6" ht="15.9" customHeight="1" x14ac:dyDescent="0.3">
      <c r="A1194" s="26"/>
      <c r="B1194" s="25"/>
      <c r="C1194" s="26"/>
      <c r="D1194" s="51"/>
      <c r="E1194" s="326"/>
      <c r="F1194" s="326"/>
    </row>
    <row r="1195" spans="1:6" ht="15.9" customHeight="1" x14ac:dyDescent="0.3">
      <c r="A1195" s="26"/>
      <c r="B1195" s="25"/>
      <c r="C1195" s="26"/>
      <c r="D1195" s="51"/>
      <c r="E1195" s="326"/>
      <c r="F1195" s="326"/>
    </row>
    <row r="1196" spans="1:6" ht="15.9" customHeight="1" x14ac:dyDescent="0.3">
      <c r="A1196" s="26"/>
      <c r="B1196" s="25"/>
      <c r="C1196" s="26"/>
      <c r="D1196" s="51"/>
      <c r="E1196" s="326"/>
      <c r="F1196" s="326"/>
    </row>
    <row r="1197" spans="1:6" ht="15.9" customHeight="1" x14ac:dyDescent="0.3">
      <c r="A1197" s="26"/>
      <c r="B1197" s="25"/>
      <c r="C1197" s="26"/>
      <c r="D1197" s="51"/>
      <c r="E1197" s="326"/>
      <c r="F1197" s="326"/>
    </row>
    <row r="1198" spans="1:6" ht="15.9" customHeight="1" x14ac:dyDescent="0.3">
      <c r="A1198" s="26"/>
      <c r="B1198" s="25"/>
      <c r="C1198" s="26"/>
      <c r="D1198" s="51"/>
      <c r="E1198" s="326"/>
      <c r="F1198" s="326"/>
    </row>
    <row r="1199" spans="1:6" ht="15.9" customHeight="1" x14ac:dyDescent="0.3">
      <c r="A1199" s="26"/>
      <c r="B1199" s="25"/>
      <c r="C1199" s="26"/>
      <c r="D1199" s="51"/>
      <c r="E1199" s="326"/>
      <c r="F1199" s="326"/>
    </row>
    <row r="1200" spans="1:6" ht="15.9" customHeight="1" x14ac:dyDescent="0.3">
      <c r="A1200" s="26"/>
      <c r="B1200" s="25"/>
      <c r="C1200" s="26"/>
      <c r="D1200" s="51"/>
      <c r="E1200" s="326"/>
      <c r="F1200" s="326"/>
    </row>
    <row r="1201" spans="1:6" ht="15.9" customHeight="1" x14ac:dyDescent="0.3">
      <c r="A1201" s="26"/>
      <c r="B1201" s="25"/>
      <c r="C1201" s="26"/>
      <c r="D1201" s="51"/>
      <c r="E1201" s="326"/>
      <c r="F1201" s="326"/>
    </row>
    <row r="1202" spans="1:6" ht="15.9" customHeight="1" thickBot="1" x14ac:dyDescent="0.35">
      <c r="A1202" s="26"/>
      <c r="B1202" s="25"/>
      <c r="C1202" s="26"/>
      <c r="D1202" s="51"/>
      <c r="E1202" s="326"/>
      <c r="F1202" s="326"/>
    </row>
    <row r="1203" spans="1:6" s="38" customFormat="1" ht="24.9" customHeight="1" thickBot="1" x14ac:dyDescent="0.35">
      <c r="A1203" s="240"/>
      <c r="B1203" s="35" t="s">
        <v>1480</v>
      </c>
      <c r="C1203" s="36"/>
      <c r="D1203" s="37"/>
      <c r="E1203" s="320"/>
      <c r="F1203" s="328"/>
    </row>
    <row r="1204" spans="1:6" ht="15.9" customHeight="1" thickBot="1" x14ac:dyDescent="0.35">
      <c r="A1204" s="253"/>
      <c r="B1204" s="255"/>
      <c r="C1204" s="244"/>
      <c r="D1204" s="49"/>
      <c r="E1204" s="333"/>
      <c r="F1204" s="327"/>
    </row>
    <row r="1205" spans="1:6" s="21" customFormat="1" ht="24.9" customHeight="1" thickBot="1" x14ac:dyDescent="0.35">
      <c r="A1205" s="228" t="s">
        <v>35</v>
      </c>
      <c r="B1205" s="24" t="s">
        <v>980</v>
      </c>
      <c r="C1205" s="23" t="s">
        <v>981</v>
      </c>
      <c r="D1205" s="23" t="s">
        <v>982</v>
      </c>
      <c r="E1205" s="317" t="s">
        <v>983</v>
      </c>
      <c r="F1205" s="318" t="s">
        <v>984</v>
      </c>
    </row>
    <row r="1206" spans="1:6" ht="6" customHeight="1" x14ac:dyDescent="0.3">
      <c r="A1206" s="248"/>
      <c r="B1206" s="249"/>
      <c r="C1206" s="26"/>
      <c r="D1206" s="50"/>
      <c r="E1206" s="326"/>
      <c r="F1206" s="326"/>
    </row>
    <row r="1207" spans="1:6" ht="15.9" customHeight="1" x14ac:dyDescent="0.3">
      <c r="A1207" s="67"/>
      <c r="B1207" s="29" t="s">
        <v>1147</v>
      </c>
      <c r="C1207" s="26"/>
      <c r="D1207" s="51"/>
      <c r="E1207" s="326"/>
      <c r="F1207" s="326"/>
    </row>
    <row r="1208" spans="1:6" ht="30" customHeight="1" x14ac:dyDescent="0.3">
      <c r="A1208" s="248"/>
      <c r="B1208" s="32" t="s">
        <v>1148</v>
      </c>
      <c r="C1208" s="26"/>
      <c r="D1208" s="51"/>
      <c r="E1208" s="326"/>
      <c r="F1208" s="326"/>
    </row>
    <row r="1209" spans="1:6" ht="15.9" customHeight="1" x14ac:dyDescent="0.3">
      <c r="A1209" s="248"/>
      <c r="B1209" s="31" t="s">
        <v>990</v>
      </c>
      <c r="C1209" s="26" t="s">
        <v>991</v>
      </c>
      <c r="D1209" s="51">
        <v>1</v>
      </c>
      <c r="E1209" s="326"/>
      <c r="F1209" s="326"/>
    </row>
    <row r="1210" spans="1:6" ht="15.9" customHeight="1" x14ac:dyDescent="0.3">
      <c r="A1210" s="248"/>
      <c r="B1210" s="31" t="s">
        <v>992</v>
      </c>
      <c r="C1210" s="26" t="s">
        <v>991</v>
      </c>
      <c r="D1210" s="51">
        <v>1</v>
      </c>
      <c r="E1210" s="326"/>
      <c r="F1210" s="326"/>
    </row>
    <row r="1211" spans="1:6" ht="6" customHeight="1" x14ac:dyDescent="0.3">
      <c r="A1211" s="26"/>
      <c r="B1211" s="25"/>
      <c r="C1211" s="26"/>
      <c r="D1211" s="27"/>
      <c r="E1211" s="326"/>
      <c r="F1211" s="326"/>
    </row>
    <row r="1212" spans="1:6" ht="15.9" customHeight="1" x14ac:dyDescent="0.3">
      <c r="A1212" s="250"/>
      <c r="B1212" s="30" t="s">
        <v>1031</v>
      </c>
      <c r="C1212" s="26"/>
      <c r="D1212" s="51"/>
      <c r="E1212" s="326"/>
      <c r="F1212" s="326"/>
    </row>
    <row r="1213" spans="1:6" ht="6" customHeight="1" x14ac:dyDescent="0.3">
      <c r="A1213" s="26"/>
      <c r="B1213" s="25"/>
      <c r="C1213" s="26"/>
      <c r="D1213" s="27"/>
      <c r="E1213" s="326"/>
      <c r="F1213" s="326"/>
    </row>
    <row r="1214" spans="1:6" ht="15.9" customHeight="1" x14ac:dyDescent="0.3">
      <c r="A1214" s="248"/>
      <c r="B1214" s="32" t="s">
        <v>1142</v>
      </c>
      <c r="C1214" s="26" t="s">
        <v>35</v>
      </c>
      <c r="D1214" s="51">
        <v>1</v>
      </c>
      <c r="E1214" s="326"/>
      <c r="F1214" s="326"/>
    </row>
    <row r="1215" spans="1:6" ht="6" customHeight="1" x14ac:dyDescent="0.3">
      <c r="A1215" s="26"/>
      <c r="B1215" s="25"/>
      <c r="C1215" s="26"/>
      <c r="D1215" s="27"/>
      <c r="E1215" s="326"/>
      <c r="F1215" s="326"/>
    </row>
    <row r="1216" spans="1:6" ht="15.9" customHeight="1" x14ac:dyDescent="0.3">
      <c r="A1216" s="250"/>
      <c r="B1216" s="30" t="s">
        <v>1033</v>
      </c>
      <c r="C1216" s="26"/>
      <c r="D1216" s="51"/>
      <c r="E1216" s="326"/>
      <c r="F1216" s="326"/>
    </row>
    <row r="1217" spans="1:6" ht="6" customHeight="1" x14ac:dyDescent="0.3">
      <c r="A1217" s="26"/>
      <c r="B1217" s="25"/>
      <c r="C1217" s="26"/>
      <c r="D1217" s="27"/>
      <c r="E1217" s="326"/>
      <c r="F1217" s="326"/>
    </row>
    <row r="1218" spans="1:6" ht="30" customHeight="1" x14ac:dyDescent="0.3">
      <c r="A1218" s="248"/>
      <c r="B1218" s="32" t="s">
        <v>1144</v>
      </c>
      <c r="C1218" s="26" t="s">
        <v>35</v>
      </c>
      <c r="D1218" s="51">
        <v>1</v>
      </c>
      <c r="E1218" s="326"/>
      <c r="F1218" s="326"/>
    </row>
    <row r="1219" spans="1:6" ht="6" customHeight="1" x14ac:dyDescent="0.3">
      <c r="A1219" s="26"/>
      <c r="B1219" s="25"/>
      <c r="C1219" s="26"/>
      <c r="D1219" s="51"/>
      <c r="E1219" s="326"/>
      <c r="F1219" s="326"/>
    </row>
    <row r="1220" spans="1:6" ht="14.1" customHeight="1" x14ac:dyDescent="0.3">
      <c r="A1220" s="250"/>
      <c r="B1220" s="30" t="s">
        <v>1037</v>
      </c>
      <c r="C1220" s="26"/>
      <c r="D1220" s="51"/>
      <c r="E1220" s="326"/>
      <c r="F1220" s="326"/>
    </row>
    <row r="1221" spans="1:6" ht="6" customHeight="1" x14ac:dyDescent="0.3">
      <c r="A1221" s="26"/>
      <c r="B1221" s="25"/>
      <c r="C1221" s="26"/>
      <c r="D1221" s="51"/>
      <c r="E1221" s="326"/>
      <c r="F1221" s="326"/>
    </row>
    <row r="1222" spans="1:6" ht="45" customHeight="1" x14ac:dyDescent="0.3">
      <c r="A1222" s="248"/>
      <c r="B1222" s="32" t="s">
        <v>1146</v>
      </c>
      <c r="C1222" s="26" t="s">
        <v>35</v>
      </c>
      <c r="D1222" s="51">
        <v>1</v>
      </c>
      <c r="E1222" s="326"/>
      <c r="F1222" s="326"/>
    </row>
    <row r="1223" spans="1:6" ht="15.9" customHeight="1" x14ac:dyDescent="0.3">
      <c r="A1223" s="248"/>
      <c r="B1223" s="32"/>
      <c r="C1223" s="26"/>
      <c r="D1223" s="51"/>
      <c r="E1223" s="326"/>
      <c r="F1223" s="326"/>
    </row>
    <row r="1224" spans="1:6" ht="15.9" customHeight="1" x14ac:dyDescent="0.3">
      <c r="A1224" s="26"/>
      <c r="B1224" s="25"/>
      <c r="C1224" s="26"/>
      <c r="D1224" s="51"/>
      <c r="E1224" s="326"/>
      <c r="F1224" s="326"/>
    </row>
    <row r="1225" spans="1:6" ht="15.9" customHeight="1" x14ac:dyDescent="0.3">
      <c r="A1225" s="26"/>
      <c r="B1225" s="25"/>
      <c r="C1225" s="26"/>
      <c r="D1225" s="51"/>
      <c r="E1225" s="326"/>
      <c r="F1225" s="326"/>
    </row>
    <row r="1226" spans="1:6" ht="15.9" customHeight="1" x14ac:dyDescent="0.3">
      <c r="A1226" s="26"/>
      <c r="B1226" s="25"/>
      <c r="C1226" s="26"/>
      <c r="D1226" s="51"/>
      <c r="E1226" s="326"/>
      <c r="F1226" s="326"/>
    </row>
    <row r="1227" spans="1:6" ht="15.9" customHeight="1" x14ac:dyDescent="0.3">
      <c r="A1227" s="26"/>
      <c r="B1227" s="25"/>
      <c r="C1227" s="26"/>
      <c r="D1227" s="51"/>
      <c r="E1227" s="326"/>
      <c r="F1227" s="326"/>
    </row>
    <row r="1228" spans="1:6" ht="15.9" customHeight="1" x14ac:dyDescent="0.3">
      <c r="A1228" s="26"/>
      <c r="B1228" s="25"/>
      <c r="C1228" s="26"/>
      <c r="D1228" s="51"/>
      <c r="E1228" s="326"/>
      <c r="F1228" s="326"/>
    </row>
    <row r="1229" spans="1:6" ht="15.9" customHeight="1" x14ac:dyDescent="0.3">
      <c r="A1229" s="26"/>
      <c r="B1229" s="25"/>
      <c r="C1229" s="26"/>
      <c r="D1229" s="51"/>
      <c r="E1229" s="326"/>
      <c r="F1229" s="326"/>
    </row>
    <row r="1230" spans="1:6" ht="15.9" customHeight="1" x14ac:dyDescent="0.3">
      <c r="A1230" s="26"/>
      <c r="B1230" s="25"/>
      <c r="C1230" s="26"/>
      <c r="D1230" s="51"/>
      <c r="E1230" s="326"/>
      <c r="F1230" s="326"/>
    </row>
    <row r="1231" spans="1:6" ht="15.9" customHeight="1" x14ac:dyDescent="0.3">
      <c r="A1231" s="26"/>
      <c r="B1231" s="25"/>
      <c r="C1231" s="26"/>
      <c r="D1231" s="51"/>
      <c r="E1231" s="326"/>
      <c r="F1231" s="326"/>
    </row>
    <row r="1232" spans="1:6" ht="15.9" customHeight="1" x14ac:dyDescent="0.3">
      <c r="A1232" s="26"/>
      <c r="B1232" s="25"/>
      <c r="C1232" s="26"/>
      <c r="D1232" s="51"/>
      <c r="E1232" s="326"/>
      <c r="F1232" s="326"/>
    </row>
    <row r="1233" spans="1:6" ht="15.9" customHeight="1" x14ac:dyDescent="0.3">
      <c r="A1233" s="26"/>
      <c r="B1233" s="25"/>
      <c r="C1233" s="26"/>
      <c r="D1233" s="51"/>
      <c r="E1233" s="326"/>
      <c r="F1233" s="326"/>
    </row>
    <row r="1234" spans="1:6" ht="15.9" customHeight="1" x14ac:dyDescent="0.3">
      <c r="A1234" s="26"/>
      <c r="B1234" s="25"/>
      <c r="C1234" s="26"/>
      <c r="D1234" s="51"/>
      <c r="E1234" s="326"/>
      <c r="F1234" s="326"/>
    </row>
    <row r="1235" spans="1:6" ht="15.9" customHeight="1" x14ac:dyDescent="0.3">
      <c r="A1235" s="26"/>
      <c r="B1235" s="25"/>
      <c r="C1235" s="26"/>
      <c r="D1235" s="51"/>
      <c r="E1235" s="326"/>
      <c r="F1235" s="326"/>
    </row>
    <row r="1236" spans="1:6" ht="15.9" customHeight="1" x14ac:dyDescent="0.3">
      <c r="A1236" s="26"/>
      <c r="B1236" s="25"/>
      <c r="C1236" s="26"/>
      <c r="D1236" s="51"/>
      <c r="E1236" s="326"/>
      <c r="F1236" s="326"/>
    </row>
    <row r="1237" spans="1:6" ht="15.9" customHeight="1" x14ac:dyDescent="0.3">
      <c r="A1237" s="26"/>
      <c r="B1237" s="25"/>
      <c r="C1237" s="26"/>
      <c r="D1237" s="51"/>
      <c r="E1237" s="326"/>
      <c r="F1237" s="326"/>
    </row>
    <row r="1238" spans="1:6" ht="15.9" customHeight="1" x14ac:dyDescent="0.3">
      <c r="A1238" s="26"/>
      <c r="B1238" s="25"/>
      <c r="C1238" s="26"/>
      <c r="D1238" s="51"/>
      <c r="E1238" s="326"/>
      <c r="F1238" s="326"/>
    </row>
    <row r="1239" spans="1:6" ht="15.9" customHeight="1" x14ac:dyDescent="0.3">
      <c r="A1239" s="26"/>
      <c r="B1239" s="25"/>
      <c r="C1239" s="26"/>
      <c r="D1239" s="51"/>
      <c r="E1239" s="326"/>
      <c r="F1239" s="326"/>
    </row>
    <row r="1240" spans="1:6" ht="15.9" customHeight="1" x14ac:dyDescent="0.3">
      <c r="A1240" s="26"/>
      <c r="B1240" s="25"/>
      <c r="C1240" s="26"/>
      <c r="D1240" s="51"/>
      <c r="E1240" s="326"/>
      <c r="F1240" s="326"/>
    </row>
    <row r="1241" spans="1:6" ht="15.9" customHeight="1" x14ac:dyDescent="0.3">
      <c r="A1241" s="26"/>
      <c r="B1241" s="25"/>
      <c r="C1241" s="26"/>
      <c r="D1241" s="51"/>
      <c r="E1241" s="326"/>
      <c r="F1241" s="326"/>
    </row>
    <row r="1242" spans="1:6" ht="15.9" customHeight="1" x14ac:dyDescent="0.3">
      <c r="A1242" s="26"/>
      <c r="B1242" s="25"/>
      <c r="C1242" s="26"/>
      <c r="D1242" s="51"/>
      <c r="E1242" s="326"/>
      <c r="F1242" s="326"/>
    </row>
    <row r="1243" spans="1:6" ht="15.9" customHeight="1" x14ac:dyDescent="0.3">
      <c r="A1243" s="26"/>
      <c r="B1243" s="25"/>
      <c r="C1243" s="26"/>
      <c r="D1243" s="51"/>
      <c r="E1243" s="326"/>
      <c r="F1243" s="326"/>
    </row>
    <row r="1244" spans="1:6" ht="15.9" customHeight="1" x14ac:dyDescent="0.3">
      <c r="A1244" s="26"/>
      <c r="B1244" s="25"/>
      <c r="C1244" s="26"/>
      <c r="D1244" s="51"/>
      <c r="E1244" s="326"/>
      <c r="F1244" s="326"/>
    </row>
    <row r="1245" spans="1:6" ht="15.9" customHeight="1" x14ac:dyDescent="0.3">
      <c r="A1245" s="26"/>
      <c r="B1245" s="25"/>
      <c r="C1245" s="26"/>
      <c r="D1245" s="51"/>
      <c r="E1245" s="326"/>
      <c r="F1245" s="326"/>
    </row>
    <row r="1246" spans="1:6" ht="15.9" customHeight="1" x14ac:dyDescent="0.3">
      <c r="A1246" s="26"/>
      <c r="B1246" s="25"/>
      <c r="C1246" s="26"/>
      <c r="D1246" s="51"/>
      <c r="E1246" s="326"/>
      <c r="F1246" s="326"/>
    </row>
    <row r="1247" spans="1:6" ht="15.9" customHeight="1" x14ac:dyDescent="0.3">
      <c r="A1247" s="26"/>
      <c r="B1247" s="25"/>
      <c r="C1247" s="26"/>
      <c r="D1247" s="51"/>
      <c r="E1247" s="326"/>
      <c r="F1247" s="326"/>
    </row>
    <row r="1248" spans="1:6" ht="15.9" customHeight="1" x14ac:dyDescent="0.3">
      <c r="A1248" s="26"/>
      <c r="B1248" s="25"/>
      <c r="C1248" s="26"/>
      <c r="D1248" s="51"/>
      <c r="E1248" s="326"/>
      <c r="F1248" s="326"/>
    </row>
    <row r="1249" spans="1:6" ht="15.9" customHeight="1" x14ac:dyDescent="0.3">
      <c r="A1249" s="26"/>
      <c r="B1249" s="25"/>
      <c r="C1249" s="26"/>
      <c r="D1249" s="51"/>
      <c r="E1249" s="326"/>
      <c r="F1249" s="326"/>
    </row>
    <row r="1250" spans="1:6" ht="15.9" customHeight="1" x14ac:dyDescent="0.3">
      <c r="A1250" s="26"/>
      <c r="B1250" s="25"/>
      <c r="C1250" s="26"/>
      <c r="D1250" s="51"/>
      <c r="E1250" s="326"/>
      <c r="F1250" s="326"/>
    </row>
    <row r="1251" spans="1:6" ht="15.9" customHeight="1" x14ac:dyDescent="0.3">
      <c r="A1251" s="26"/>
      <c r="B1251" s="25"/>
      <c r="C1251" s="26"/>
      <c r="D1251" s="51"/>
      <c r="E1251" s="326"/>
      <c r="F1251" s="326"/>
    </row>
    <row r="1252" spans="1:6" ht="15.9" customHeight="1" thickBot="1" x14ac:dyDescent="0.35">
      <c r="A1252" s="26"/>
      <c r="B1252" s="25"/>
      <c r="C1252" s="26"/>
      <c r="D1252" s="51"/>
      <c r="E1252" s="326"/>
      <c r="F1252" s="326"/>
    </row>
    <row r="1253" spans="1:6" s="38" customFormat="1" ht="24.9" customHeight="1" thickBot="1" x14ac:dyDescent="0.35">
      <c r="A1253" s="240"/>
      <c r="B1253" s="35" t="s">
        <v>1480</v>
      </c>
      <c r="C1253" s="36"/>
      <c r="D1253" s="37"/>
      <c r="E1253" s="320"/>
      <c r="F1253" s="328"/>
    </row>
    <row r="1254" spans="1:6" ht="15.9" customHeight="1" thickBot="1" x14ac:dyDescent="0.35">
      <c r="A1254" s="253"/>
      <c r="B1254" s="255"/>
      <c r="C1254" s="244"/>
      <c r="D1254" s="49"/>
      <c r="E1254" s="333"/>
      <c r="F1254" s="327"/>
    </row>
    <row r="1255" spans="1:6" s="62" customFormat="1" ht="24.9" customHeight="1" thickBot="1" x14ac:dyDescent="0.35">
      <c r="A1255" s="256" t="s">
        <v>1149</v>
      </c>
      <c r="B1255" s="23" t="s">
        <v>1150</v>
      </c>
      <c r="C1255" s="61" t="s">
        <v>1151</v>
      </c>
      <c r="D1255" s="61" t="s">
        <v>1152</v>
      </c>
      <c r="E1255" s="334" t="s">
        <v>1153</v>
      </c>
      <c r="F1255" s="335" t="s">
        <v>1154</v>
      </c>
    </row>
    <row r="1256" spans="1:6" s="62" customFormat="1" ht="12" customHeight="1" x14ac:dyDescent="0.3">
      <c r="A1256" s="257"/>
      <c r="B1256" s="63"/>
      <c r="C1256" s="64"/>
      <c r="D1256" s="65"/>
      <c r="E1256" s="336"/>
      <c r="F1256" s="337"/>
    </row>
    <row r="1257" spans="1:6" s="62" customFormat="1" ht="20.100000000000001" customHeight="1" x14ac:dyDescent="0.3">
      <c r="A1257" s="258"/>
      <c r="B1257" s="30" t="s">
        <v>1155</v>
      </c>
      <c r="C1257" s="243"/>
      <c r="D1257" s="66"/>
      <c r="E1257" s="338" t="s">
        <v>1156</v>
      </c>
      <c r="F1257" s="332"/>
    </row>
    <row r="1258" spans="1:6" s="62" customFormat="1" ht="12" customHeight="1" x14ac:dyDescent="0.3">
      <c r="A1258" s="252"/>
      <c r="B1258" s="67"/>
      <c r="C1258" s="259"/>
      <c r="D1258" s="68"/>
      <c r="E1258" s="339"/>
      <c r="F1258" s="340"/>
    </row>
    <row r="1259" spans="1:6" s="62" customFormat="1" ht="60" customHeight="1" x14ac:dyDescent="0.3">
      <c r="A1259" s="258" t="s">
        <v>942</v>
      </c>
      <c r="B1259" s="33" t="s">
        <v>1157</v>
      </c>
      <c r="C1259" s="221"/>
      <c r="D1259" s="67"/>
      <c r="E1259" s="341"/>
      <c r="F1259" s="342"/>
    </row>
    <row r="1260" spans="1:6" s="62" customFormat="1" ht="219.9" customHeight="1" x14ac:dyDescent="0.3">
      <c r="A1260" s="260"/>
      <c r="B1260" s="69" t="s">
        <v>1158</v>
      </c>
      <c r="C1260" s="243"/>
      <c r="D1260" s="56"/>
      <c r="E1260" s="338"/>
      <c r="F1260" s="332"/>
    </row>
    <row r="1261" spans="1:6" s="62" customFormat="1" ht="15.9" customHeight="1" x14ac:dyDescent="0.3">
      <c r="A1261" s="252"/>
      <c r="B1261" s="70"/>
      <c r="C1261" s="243"/>
      <c r="D1261" s="56"/>
      <c r="E1261" s="338"/>
      <c r="F1261" s="332"/>
    </row>
    <row r="1262" spans="1:6" s="62" customFormat="1" ht="15.9" customHeight="1" x14ac:dyDescent="0.3">
      <c r="A1262" s="252"/>
      <c r="B1262" s="32" t="s">
        <v>1159</v>
      </c>
      <c r="C1262" s="243"/>
      <c r="D1262" s="56"/>
      <c r="E1262" s="338"/>
      <c r="F1262" s="332"/>
    </row>
    <row r="1263" spans="1:6" s="62" customFormat="1" ht="15.9" customHeight="1" x14ac:dyDescent="0.3">
      <c r="A1263" s="252"/>
      <c r="B1263" s="31" t="s">
        <v>990</v>
      </c>
      <c r="C1263" s="243" t="s">
        <v>1160</v>
      </c>
      <c r="D1263" s="56">
        <v>1500</v>
      </c>
      <c r="E1263" s="338"/>
      <c r="F1263" s="326"/>
    </row>
    <row r="1264" spans="1:6" s="62" customFormat="1" ht="15.9" customHeight="1" x14ac:dyDescent="0.3">
      <c r="A1264" s="252"/>
      <c r="B1264" s="31" t="s">
        <v>992</v>
      </c>
      <c r="C1264" s="243" t="s">
        <v>1160</v>
      </c>
      <c r="D1264" s="56">
        <f>+D1263</f>
        <v>1500</v>
      </c>
      <c r="E1264" s="326"/>
      <c r="F1264" s="326"/>
    </row>
    <row r="1265" spans="1:6" s="62" customFormat="1" ht="15.9" customHeight="1" x14ac:dyDescent="0.3">
      <c r="A1265" s="252"/>
      <c r="B1265" s="32"/>
      <c r="C1265" s="243"/>
      <c r="D1265" s="56"/>
      <c r="E1265" s="338"/>
      <c r="F1265" s="332"/>
    </row>
    <row r="1266" spans="1:6" s="62" customFormat="1" ht="15.9" customHeight="1" x14ac:dyDescent="0.3">
      <c r="A1266" s="252"/>
      <c r="B1266" s="32" t="s">
        <v>1161</v>
      </c>
      <c r="C1266" s="243"/>
      <c r="D1266" s="56"/>
      <c r="E1266" s="338"/>
      <c r="F1266" s="332"/>
    </row>
    <row r="1267" spans="1:6" s="62" customFormat="1" ht="15.9" customHeight="1" x14ac:dyDescent="0.3">
      <c r="A1267" s="252"/>
      <c r="B1267" s="31" t="s">
        <v>990</v>
      </c>
      <c r="C1267" s="243" t="s">
        <v>312</v>
      </c>
      <c r="D1267" s="56">
        <v>12</v>
      </c>
      <c r="E1267" s="338"/>
      <c r="F1267" s="326"/>
    </row>
    <row r="1268" spans="1:6" s="62" customFormat="1" ht="15.9" customHeight="1" x14ac:dyDescent="0.3">
      <c r="A1268" s="252"/>
      <c r="B1268" s="31" t="s">
        <v>992</v>
      </c>
      <c r="C1268" s="243" t="s">
        <v>312</v>
      </c>
      <c r="D1268" s="56">
        <v>12</v>
      </c>
      <c r="E1268" s="326"/>
      <c r="F1268" s="326"/>
    </row>
    <row r="1269" spans="1:6" s="62" customFormat="1" ht="15.9" customHeight="1" x14ac:dyDescent="0.3">
      <c r="A1269" s="252"/>
      <c r="B1269" s="32"/>
      <c r="C1269" s="243"/>
      <c r="D1269" s="56"/>
      <c r="E1269" s="338"/>
      <c r="F1269" s="332"/>
    </row>
    <row r="1270" spans="1:6" s="62" customFormat="1" ht="15.9" customHeight="1" x14ac:dyDescent="0.3">
      <c r="A1270" s="252"/>
      <c r="B1270" s="70" t="s">
        <v>1162</v>
      </c>
      <c r="C1270" s="243"/>
      <c r="D1270" s="56"/>
      <c r="E1270" s="338"/>
      <c r="F1270" s="332"/>
    </row>
    <row r="1271" spans="1:6" s="62" customFormat="1" ht="15.9" customHeight="1" x14ac:dyDescent="0.3">
      <c r="A1271" s="252"/>
      <c r="B1271" s="31" t="s">
        <v>990</v>
      </c>
      <c r="C1271" s="243" t="s">
        <v>312</v>
      </c>
      <c r="D1271" s="56">
        <v>1</v>
      </c>
      <c r="E1271" s="338"/>
      <c r="F1271" s="326"/>
    </row>
    <row r="1272" spans="1:6" s="62" customFormat="1" ht="15.9" customHeight="1" x14ac:dyDescent="0.3">
      <c r="A1272" s="252"/>
      <c r="B1272" s="31" t="s">
        <v>992</v>
      </c>
      <c r="C1272" s="243" t="s">
        <v>312</v>
      </c>
      <c r="D1272" s="56">
        <v>1</v>
      </c>
      <c r="E1272" s="326"/>
      <c r="F1272" s="326"/>
    </row>
    <row r="1273" spans="1:6" s="62" customFormat="1" ht="15.9" customHeight="1" x14ac:dyDescent="0.3">
      <c r="A1273" s="252"/>
      <c r="B1273" s="32"/>
      <c r="C1273" s="243"/>
      <c r="D1273" s="56"/>
      <c r="E1273" s="338"/>
      <c r="F1273" s="332"/>
    </row>
    <row r="1274" spans="1:6" s="62" customFormat="1" ht="30" customHeight="1" x14ac:dyDescent="0.3">
      <c r="A1274" s="252"/>
      <c r="B1274" s="70" t="s">
        <v>1163</v>
      </c>
      <c r="C1274" s="243"/>
      <c r="D1274" s="56"/>
      <c r="E1274" s="338"/>
      <c r="F1274" s="332"/>
    </row>
    <row r="1275" spans="1:6" s="62" customFormat="1" ht="15.9" customHeight="1" x14ac:dyDescent="0.3">
      <c r="A1275" s="252"/>
      <c r="B1275" s="31" t="s">
        <v>990</v>
      </c>
      <c r="C1275" s="243" t="s">
        <v>312</v>
      </c>
      <c r="D1275" s="56">
        <v>24</v>
      </c>
      <c r="E1275" s="338"/>
      <c r="F1275" s="326"/>
    </row>
    <row r="1276" spans="1:6" s="62" customFormat="1" ht="15.9" customHeight="1" x14ac:dyDescent="0.3">
      <c r="A1276" s="252"/>
      <c r="B1276" s="31" t="s">
        <v>992</v>
      </c>
      <c r="C1276" s="243" t="s">
        <v>312</v>
      </c>
      <c r="D1276" s="56">
        <v>24</v>
      </c>
      <c r="E1276" s="326"/>
      <c r="F1276" s="326"/>
    </row>
    <row r="1277" spans="1:6" s="62" customFormat="1" ht="15.9" customHeight="1" x14ac:dyDescent="0.3">
      <c r="A1277" s="252"/>
      <c r="B1277" s="32"/>
      <c r="C1277" s="243"/>
      <c r="D1277" s="56"/>
      <c r="E1277" s="338"/>
      <c r="F1277" s="332"/>
    </row>
    <row r="1278" spans="1:6" s="62" customFormat="1" ht="15.9" customHeight="1" x14ac:dyDescent="0.3">
      <c r="A1278" s="252"/>
      <c r="B1278" s="70" t="s">
        <v>1164</v>
      </c>
      <c r="C1278" s="243"/>
      <c r="D1278" s="56"/>
      <c r="E1278" s="338"/>
      <c r="F1278" s="332"/>
    </row>
    <row r="1279" spans="1:6" s="62" customFormat="1" ht="15.9" customHeight="1" x14ac:dyDescent="0.3">
      <c r="A1279" s="252"/>
      <c r="B1279" s="31" t="s">
        <v>990</v>
      </c>
      <c r="C1279" s="243" t="s">
        <v>312</v>
      </c>
      <c r="D1279" s="56">
        <v>48</v>
      </c>
      <c r="E1279" s="338"/>
      <c r="F1279" s="326"/>
    </row>
    <row r="1280" spans="1:6" s="62" customFormat="1" ht="15.9" customHeight="1" x14ac:dyDescent="0.3">
      <c r="A1280" s="252"/>
      <c r="B1280" s="31" t="s">
        <v>992</v>
      </c>
      <c r="C1280" s="243" t="s">
        <v>312</v>
      </c>
      <c r="D1280" s="56">
        <v>48</v>
      </c>
      <c r="E1280" s="326"/>
      <c r="F1280" s="326"/>
    </row>
    <row r="1281" spans="1:6" s="62" customFormat="1" ht="15.9" customHeight="1" x14ac:dyDescent="0.3">
      <c r="A1281" s="252"/>
      <c r="B1281" s="32"/>
      <c r="C1281" s="243"/>
      <c r="D1281" s="56"/>
      <c r="E1281" s="338"/>
      <c r="F1281" s="332"/>
    </row>
    <row r="1282" spans="1:6" s="62" customFormat="1" ht="140.1" customHeight="1" x14ac:dyDescent="0.3">
      <c r="A1282" s="252"/>
      <c r="B1282" s="71" t="s">
        <v>1165</v>
      </c>
      <c r="C1282" s="261"/>
      <c r="D1282" s="72"/>
      <c r="E1282" s="338"/>
      <c r="F1282" s="343"/>
    </row>
    <row r="1283" spans="1:6" s="62" customFormat="1" ht="15.9" customHeight="1" x14ac:dyDescent="0.3">
      <c r="A1283" s="252"/>
      <c r="B1283" s="31" t="s">
        <v>990</v>
      </c>
      <c r="C1283" s="261" t="s">
        <v>312</v>
      </c>
      <c r="D1283" s="72">
        <v>1</v>
      </c>
      <c r="E1283" s="338"/>
      <c r="F1283" s="326"/>
    </row>
    <row r="1284" spans="1:6" s="62" customFormat="1" ht="15.9" customHeight="1" x14ac:dyDescent="0.3">
      <c r="A1284" s="252"/>
      <c r="B1284" s="31" t="s">
        <v>992</v>
      </c>
      <c r="C1284" s="261" t="s">
        <v>312</v>
      </c>
      <c r="D1284" s="72">
        <v>1</v>
      </c>
      <c r="E1284" s="326"/>
      <c r="F1284" s="326"/>
    </row>
    <row r="1285" spans="1:6" s="62" customFormat="1" ht="15.9" customHeight="1" x14ac:dyDescent="0.3">
      <c r="A1285" s="252"/>
      <c r="B1285" s="31"/>
      <c r="C1285" s="261"/>
      <c r="D1285" s="72"/>
      <c r="E1285" s="338"/>
      <c r="F1285" s="332"/>
    </row>
    <row r="1286" spans="1:6" s="62" customFormat="1" ht="15.9" customHeight="1" x14ac:dyDescent="0.3">
      <c r="A1286" s="252"/>
      <c r="B1286" s="31"/>
      <c r="C1286" s="261"/>
      <c r="D1286" s="72"/>
      <c r="E1286" s="338"/>
      <c r="F1286" s="332"/>
    </row>
    <row r="1287" spans="1:6" s="62" customFormat="1" ht="15.9" customHeight="1" x14ac:dyDescent="0.3">
      <c r="A1287" s="252"/>
      <c r="B1287" s="31"/>
      <c r="C1287" s="261"/>
      <c r="D1287" s="72"/>
      <c r="E1287" s="338"/>
      <c r="F1287" s="332"/>
    </row>
    <row r="1288" spans="1:6" s="62" customFormat="1" ht="15.9" customHeight="1" x14ac:dyDescent="0.3">
      <c r="A1288" s="252"/>
      <c r="B1288" s="31"/>
      <c r="C1288" s="261"/>
      <c r="D1288" s="72"/>
      <c r="E1288" s="338"/>
      <c r="F1288" s="332"/>
    </row>
    <row r="1289" spans="1:6" s="62" customFormat="1" ht="15.9" customHeight="1" x14ac:dyDescent="0.3">
      <c r="A1289" s="252"/>
      <c r="B1289" s="31"/>
      <c r="C1289" s="261"/>
      <c r="D1289" s="72"/>
      <c r="E1289" s="338"/>
      <c r="F1289" s="332"/>
    </row>
    <row r="1290" spans="1:6" s="62" customFormat="1" ht="15.9" customHeight="1" x14ac:dyDescent="0.3">
      <c r="A1290" s="252"/>
      <c r="B1290" s="31"/>
      <c r="C1290" s="261"/>
      <c r="D1290" s="72"/>
      <c r="E1290" s="338"/>
      <c r="F1290" s="332"/>
    </row>
    <row r="1291" spans="1:6" s="62" customFormat="1" ht="15.9" customHeight="1" x14ac:dyDescent="0.3">
      <c r="A1291" s="252"/>
      <c r="B1291" s="31"/>
      <c r="C1291" s="261"/>
      <c r="D1291" s="72"/>
      <c r="E1291" s="338"/>
      <c r="F1291" s="332"/>
    </row>
    <row r="1292" spans="1:6" s="62" customFormat="1" ht="15.9" customHeight="1" x14ac:dyDescent="0.3">
      <c r="A1292" s="252"/>
      <c r="B1292" s="31"/>
      <c r="C1292" s="261"/>
      <c r="D1292" s="72"/>
      <c r="E1292" s="338"/>
      <c r="F1292" s="332"/>
    </row>
    <row r="1293" spans="1:6" s="62" customFormat="1" ht="15.9" customHeight="1" x14ac:dyDescent="0.3">
      <c r="A1293" s="252"/>
      <c r="B1293" s="31"/>
      <c r="C1293" s="261"/>
      <c r="D1293" s="72"/>
      <c r="E1293" s="338"/>
      <c r="F1293" s="332"/>
    </row>
    <row r="1294" spans="1:6" s="62" customFormat="1" ht="15.9" customHeight="1" x14ac:dyDescent="0.3">
      <c r="A1294" s="252"/>
      <c r="B1294" s="31"/>
      <c r="C1294" s="261"/>
      <c r="D1294" s="72"/>
      <c r="E1294" s="338"/>
      <c r="F1294" s="332"/>
    </row>
    <row r="1295" spans="1:6" s="62" customFormat="1" ht="15.9" customHeight="1" x14ac:dyDescent="0.3">
      <c r="A1295" s="252"/>
      <c r="B1295" s="31"/>
      <c r="C1295" s="261"/>
      <c r="D1295" s="72"/>
      <c r="E1295" s="338"/>
      <c r="F1295" s="332"/>
    </row>
    <row r="1296" spans="1:6" s="62" customFormat="1" ht="15.9" customHeight="1" x14ac:dyDescent="0.3">
      <c r="A1296" s="252"/>
      <c r="B1296" s="31"/>
      <c r="C1296" s="261"/>
      <c r="D1296" s="72"/>
      <c r="E1296" s="338"/>
      <c r="F1296" s="332"/>
    </row>
    <row r="1297" spans="1:6" s="62" customFormat="1" ht="15.9" customHeight="1" x14ac:dyDescent="0.3">
      <c r="A1297" s="252"/>
      <c r="B1297" s="31"/>
      <c r="C1297" s="261"/>
      <c r="D1297" s="72"/>
      <c r="E1297" s="338"/>
      <c r="F1297" s="332"/>
    </row>
    <row r="1298" spans="1:6" s="62" customFormat="1" ht="15.9" customHeight="1" x14ac:dyDescent="0.3">
      <c r="A1298" s="252"/>
      <c r="B1298" s="31"/>
      <c r="C1298" s="261"/>
      <c r="D1298" s="72"/>
      <c r="E1298" s="338"/>
      <c r="F1298" s="332"/>
    </row>
    <row r="1299" spans="1:6" s="62" customFormat="1" ht="15.9" customHeight="1" x14ac:dyDescent="0.3">
      <c r="A1299" s="252"/>
      <c r="B1299" s="31"/>
      <c r="C1299" s="261"/>
      <c r="D1299" s="72"/>
      <c r="E1299" s="338"/>
      <c r="F1299" s="332"/>
    </row>
    <row r="1300" spans="1:6" s="62" customFormat="1" ht="15.9" customHeight="1" x14ac:dyDescent="0.3">
      <c r="A1300" s="252"/>
      <c r="B1300" s="31"/>
      <c r="C1300" s="261"/>
      <c r="D1300" s="72"/>
      <c r="E1300" s="338"/>
      <c r="F1300" s="332"/>
    </row>
    <row r="1301" spans="1:6" s="62" customFormat="1" ht="15.9" customHeight="1" x14ac:dyDescent="0.3">
      <c r="A1301" s="252"/>
      <c r="B1301" s="31"/>
      <c r="C1301" s="261"/>
      <c r="D1301" s="72"/>
      <c r="E1301" s="338"/>
      <c r="F1301" s="332"/>
    </row>
    <row r="1302" spans="1:6" s="62" customFormat="1" ht="15.9" customHeight="1" x14ac:dyDescent="0.3">
      <c r="A1302" s="252"/>
      <c r="B1302" s="31"/>
      <c r="C1302" s="261"/>
      <c r="D1302" s="72"/>
      <c r="E1302" s="338"/>
      <c r="F1302" s="332"/>
    </row>
    <row r="1303" spans="1:6" s="62" customFormat="1" ht="15.9" customHeight="1" thickBot="1" x14ac:dyDescent="0.35">
      <c r="A1303" s="252"/>
      <c r="B1303" s="31"/>
      <c r="C1303" s="261"/>
      <c r="D1303" s="72"/>
      <c r="E1303" s="338"/>
      <c r="F1303" s="332"/>
    </row>
    <row r="1304" spans="1:6" s="62" customFormat="1" ht="24.9" customHeight="1" thickBot="1" x14ac:dyDescent="0.35">
      <c r="A1304" s="240"/>
      <c r="B1304" s="35" t="s">
        <v>926</v>
      </c>
      <c r="C1304" s="73"/>
      <c r="D1304" s="73"/>
      <c r="E1304" s="344"/>
      <c r="F1304" s="345"/>
    </row>
    <row r="1305" spans="1:6" s="62" customFormat="1" ht="15.9" customHeight="1" thickBot="1" x14ac:dyDescent="0.35">
      <c r="A1305" s="252"/>
      <c r="B1305" s="242"/>
      <c r="C1305" s="262"/>
      <c r="D1305" s="262"/>
      <c r="E1305" s="339"/>
      <c r="F1305" s="346"/>
    </row>
    <row r="1306" spans="1:6" s="62" customFormat="1" ht="24.9" customHeight="1" thickBot="1" x14ac:dyDescent="0.35">
      <c r="A1306" s="256" t="s">
        <v>1149</v>
      </c>
      <c r="B1306" s="23" t="s">
        <v>1150</v>
      </c>
      <c r="C1306" s="61" t="s">
        <v>1151</v>
      </c>
      <c r="D1306" s="61" t="s">
        <v>1152</v>
      </c>
      <c r="E1306" s="334" t="s">
        <v>1153</v>
      </c>
      <c r="F1306" s="335" t="s">
        <v>1154</v>
      </c>
    </row>
    <row r="1307" spans="1:6" s="62" customFormat="1" ht="24.9" customHeight="1" thickBot="1" x14ac:dyDescent="0.35">
      <c r="A1307" s="240"/>
      <c r="B1307" s="74" t="s">
        <v>927</v>
      </c>
      <c r="C1307" s="73"/>
      <c r="D1307" s="73"/>
      <c r="E1307" s="347"/>
      <c r="F1307" s="345"/>
    </row>
    <row r="1308" spans="1:6" s="62" customFormat="1" ht="15.9" customHeight="1" x14ac:dyDescent="0.3">
      <c r="A1308" s="252"/>
      <c r="B1308" s="31"/>
      <c r="C1308" s="261"/>
      <c r="D1308" s="72"/>
      <c r="E1308" s="338"/>
      <c r="F1308" s="332"/>
    </row>
    <row r="1309" spans="1:6" s="62" customFormat="1" ht="120" customHeight="1" x14ac:dyDescent="0.3">
      <c r="A1309" s="252"/>
      <c r="B1309" s="70" t="s">
        <v>1166</v>
      </c>
      <c r="C1309" s="261"/>
      <c r="D1309" s="72"/>
      <c r="E1309" s="338"/>
      <c r="F1309" s="343"/>
    </row>
    <row r="1310" spans="1:6" s="62" customFormat="1" ht="15.9" customHeight="1" x14ac:dyDescent="0.3">
      <c r="A1310" s="252"/>
      <c r="B1310" s="31" t="s">
        <v>990</v>
      </c>
      <c r="C1310" s="261" t="s">
        <v>312</v>
      </c>
      <c r="D1310" s="72">
        <v>1</v>
      </c>
      <c r="E1310" s="338"/>
      <c r="F1310" s="326"/>
    </row>
    <row r="1311" spans="1:6" s="62" customFormat="1" ht="15.9" customHeight="1" x14ac:dyDescent="0.3">
      <c r="A1311" s="252"/>
      <c r="B1311" s="31" t="s">
        <v>992</v>
      </c>
      <c r="C1311" s="261" t="s">
        <v>312</v>
      </c>
      <c r="D1311" s="72">
        <v>1</v>
      </c>
      <c r="E1311" s="326"/>
      <c r="F1311" s="326"/>
    </row>
    <row r="1312" spans="1:6" s="62" customFormat="1" ht="12" customHeight="1" x14ac:dyDescent="0.3">
      <c r="A1312" s="252"/>
      <c r="B1312" s="31"/>
      <c r="C1312" s="261"/>
      <c r="D1312" s="72"/>
      <c r="E1312" s="338"/>
      <c r="F1312" s="343"/>
    </row>
    <row r="1313" spans="1:6" s="62" customFormat="1" ht="120" customHeight="1" x14ac:dyDescent="0.3">
      <c r="A1313" s="252"/>
      <c r="B1313" s="70" t="s">
        <v>1167</v>
      </c>
      <c r="C1313" s="261"/>
      <c r="D1313" s="72"/>
      <c r="E1313" s="338"/>
      <c r="F1313" s="343"/>
    </row>
    <row r="1314" spans="1:6" s="62" customFormat="1" ht="15.9" customHeight="1" x14ac:dyDescent="0.3">
      <c r="A1314" s="252"/>
      <c r="B1314" s="31" t="s">
        <v>990</v>
      </c>
      <c r="C1314" s="261" t="s">
        <v>312</v>
      </c>
      <c r="D1314" s="72">
        <v>1</v>
      </c>
      <c r="E1314" s="338"/>
      <c r="F1314" s="326"/>
    </row>
    <row r="1315" spans="1:6" s="62" customFormat="1" ht="15.9" customHeight="1" x14ac:dyDescent="0.3">
      <c r="A1315" s="252"/>
      <c r="B1315" s="31" t="s">
        <v>992</v>
      </c>
      <c r="C1315" s="261" t="s">
        <v>312</v>
      </c>
      <c r="D1315" s="72">
        <v>1</v>
      </c>
      <c r="E1315" s="326"/>
      <c r="F1315" s="326"/>
    </row>
    <row r="1316" spans="1:6" s="62" customFormat="1" ht="15.9" customHeight="1" x14ac:dyDescent="0.3">
      <c r="A1316" s="252"/>
      <c r="B1316" s="31"/>
      <c r="C1316" s="261"/>
      <c r="D1316" s="72"/>
      <c r="E1316" s="338"/>
      <c r="F1316" s="332"/>
    </row>
    <row r="1317" spans="1:6" s="62" customFormat="1" ht="45" customHeight="1" x14ac:dyDescent="0.3">
      <c r="A1317" s="252"/>
      <c r="B1317" s="70" t="s">
        <v>1168</v>
      </c>
      <c r="C1317" s="261"/>
      <c r="D1317" s="72"/>
      <c r="E1317" s="338"/>
      <c r="F1317" s="348"/>
    </row>
    <row r="1318" spans="1:6" s="62" customFormat="1" ht="15.9" customHeight="1" x14ac:dyDescent="0.3">
      <c r="A1318" s="252"/>
      <c r="B1318" s="31" t="s">
        <v>990</v>
      </c>
      <c r="C1318" s="261" t="s">
        <v>312</v>
      </c>
      <c r="D1318" s="72">
        <v>1</v>
      </c>
      <c r="E1318" s="338"/>
      <c r="F1318" s="326"/>
    </row>
    <row r="1319" spans="1:6" s="62" customFormat="1" ht="15.9" customHeight="1" x14ac:dyDescent="0.3">
      <c r="A1319" s="252"/>
      <c r="B1319" s="31" t="s">
        <v>992</v>
      </c>
      <c r="C1319" s="261" t="s">
        <v>312</v>
      </c>
      <c r="D1319" s="72">
        <v>1</v>
      </c>
      <c r="E1319" s="326"/>
      <c r="F1319" s="326"/>
    </row>
    <row r="1320" spans="1:6" s="62" customFormat="1" ht="15.9" customHeight="1" x14ac:dyDescent="0.3">
      <c r="A1320" s="252"/>
      <c r="B1320" s="32"/>
      <c r="C1320" s="243"/>
      <c r="D1320" s="56"/>
      <c r="E1320" s="338"/>
      <c r="F1320" s="332"/>
    </row>
    <row r="1321" spans="1:6" s="62" customFormat="1" ht="15.9" customHeight="1" x14ac:dyDescent="0.3">
      <c r="A1321" s="252"/>
      <c r="B1321" s="75" t="s">
        <v>1169</v>
      </c>
      <c r="C1321" s="243"/>
      <c r="D1321" s="56"/>
      <c r="E1321" s="338"/>
      <c r="F1321" s="348"/>
    </row>
    <row r="1322" spans="1:6" s="62" customFormat="1" ht="15.9" customHeight="1" x14ac:dyDescent="0.3">
      <c r="A1322" s="252"/>
      <c r="B1322" s="31" t="s">
        <v>990</v>
      </c>
      <c r="C1322" s="243" t="s">
        <v>312</v>
      </c>
      <c r="D1322" s="56">
        <v>1</v>
      </c>
      <c r="E1322" s="338"/>
      <c r="F1322" s="326"/>
    </row>
    <row r="1323" spans="1:6" s="62" customFormat="1" ht="15.9" customHeight="1" x14ac:dyDescent="0.3">
      <c r="A1323" s="252"/>
      <c r="B1323" s="31" t="s">
        <v>992</v>
      </c>
      <c r="C1323" s="243" t="s">
        <v>312</v>
      </c>
      <c r="D1323" s="56">
        <v>1</v>
      </c>
      <c r="E1323" s="326"/>
      <c r="F1323" s="326"/>
    </row>
    <row r="1324" spans="1:6" s="62" customFormat="1" ht="15.9" customHeight="1" x14ac:dyDescent="0.3">
      <c r="A1324" s="252"/>
      <c r="B1324" s="32"/>
      <c r="C1324" s="243"/>
      <c r="D1324" s="56"/>
      <c r="E1324" s="338"/>
      <c r="F1324" s="332"/>
    </row>
    <row r="1325" spans="1:6" s="62" customFormat="1" ht="15.9" customHeight="1" x14ac:dyDescent="0.3">
      <c r="A1325" s="252"/>
      <c r="B1325" s="75" t="s">
        <v>1170</v>
      </c>
      <c r="C1325" s="243"/>
      <c r="D1325" s="56"/>
      <c r="E1325" s="338"/>
      <c r="F1325" s="348"/>
    </row>
    <row r="1326" spans="1:6" s="62" customFormat="1" ht="15.9" customHeight="1" x14ac:dyDescent="0.3">
      <c r="A1326" s="252"/>
      <c r="B1326" s="31" t="s">
        <v>990</v>
      </c>
      <c r="C1326" s="243" t="s">
        <v>312</v>
      </c>
      <c r="D1326" s="56">
        <v>1</v>
      </c>
      <c r="E1326" s="338"/>
      <c r="F1326" s="326"/>
    </row>
    <row r="1327" spans="1:6" s="62" customFormat="1" ht="15.9" customHeight="1" x14ac:dyDescent="0.3">
      <c r="A1327" s="252"/>
      <c r="B1327" s="31" t="s">
        <v>992</v>
      </c>
      <c r="C1327" s="243" t="s">
        <v>312</v>
      </c>
      <c r="D1327" s="56">
        <v>1</v>
      </c>
      <c r="E1327" s="326"/>
      <c r="F1327" s="326"/>
    </row>
    <row r="1328" spans="1:6" s="62" customFormat="1" ht="15.9" customHeight="1" x14ac:dyDescent="0.3">
      <c r="A1328" s="252"/>
      <c r="B1328" s="32"/>
      <c r="C1328" s="243"/>
      <c r="D1328" s="56"/>
      <c r="E1328" s="338"/>
      <c r="F1328" s="332"/>
    </row>
    <row r="1329" spans="1:6" s="62" customFormat="1" ht="15.9" customHeight="1" x14ac:dyDescent="0.3">
      <c r="A1329" s="258"/>
      <c r="B1329" s="76" t="s">
        <v>1171</v>
      </c>
      <c r="C1329" s="259"/>
      <c r="D1329" s="68"/>
      <c r="E1329" s="339"/>
      <c r="F1329" s="340"/>
    </row>
    <row r="1330" spans="1:6" s="62" customFormat="1" ht="15.9" customHeight="1" x14ac:dyDescent="0.3">
      <c r="A1330" s="252"/>
      <c r="B1330" s="70" t="s">
        <v>1172</v>
      </c>
      <c r="C1330" s="243" t="s">
        <v>312</v>
      </c>
      <c r="D1330" s="56">
        <v>1</v>
      </c>
      <c r="E1330" s="338"/>
      <c r="F1330" s="326"/>
    </row>
    <row r="1331" spans="1:6" s="62" customFormat="1" ht="15.9" customHeight="1" x14ac:dyDescent="0.3">
      <c r="A1331" s="252"/>
      <c r="B1331" s="70"/>
      <c r="C1331" s="243"/>
      <c r="D1331" s="56"/>
      <c r="E1331" s="338"/>
      <c r="F1331" s="332"/>
    </row>
    <row r="1332" spans="1:6" s="62" customFormat="1" ht="15.9" customHeight="1" x14ac:dyDescent="0.3">
      <c r="A1332" s="252"/>
      <c r="B1332" s="70" t="s">
        <v>1173</v>
      </c>
      <c r="C1332" s="243" t="s">
        <v>312</v>
      </c>
      <c r="D1332" s="56">
        <v>3</v>
      </c>
      <c r="E1332" s="338"/>
      <c r="F1332" s="326"/>
    </row>
    <row r="1333" spans="1:6" s="62" customFormat="1" ht="15.9" customHeight="1" x14ac:dyDescent="0.3">
      <c r="A1333" s="252"/>
      <c r="B1333" s="70"/>
      <c r="C1333" s="243"/>
      <c r="D1333" s="56"/>
      <c r="E1333" s="338"/>
      <c r="F1333" s="332"/>
    </row>
    <row r="1334" spans="1:6" s="62" customFormat="1" ht="15.9" customHeight="1" x14ac:dyDescent="0.3">
      <c r="A1334" s="252"/>
      <c r="B1334" s="70"/>
      <c r="C1334" s="243"/>
      <c r="D1334" s="56"/>
      <c r="E1334" s="338"/>
      <c r="F1334" s="332"/>
    </row>
    <row r="1335" spans="1:6" s="62" customFormat="1" ht="15.9" customHeight="1" x14ac:dyDescent="0.3">
      <c r="A1335" s="252"/>
      <c r="B1335" s="70"/>
      <c r="C1335" s="243"/>
      <c r="D1335" s="56"/>
      <c r="E1335" s="338"/>
      <c r="F1335" s="332"/>
    </row>
    <row r="1336" spans="1:6" s="62" customFormat="1" ht="15.9" customHeight="1" x14ac:dyDescent="0.3">
      <c r="A1336" s="252"/>
      <c r="B1336" s="70"/>
      <c r="C1336" s="243"/>
      <c r="D1336" s="56"/>
      <c r="E1336" s="338"/>
      <c r="F1336" s="332"/>
    </row>
    <row r="1337" spans="1:6" s="62" customFormat="1" ht="15.9" customHeight="1" x14ac:dyDescent="0.3">
      <c r="A1337" s="252"/>
      <c r="B1337" s="70"/>
      <c r="C1337" s="243"/>
      <c r="D1337" s="56"/>
      <c r="E1337" s="338"/>
      <c r="F1337" s="332"/>
    </row>
    <row r="1338" spans="1:6" s="62" customFormat="1" ht="15.9" customHeight="1" x14ac:dyDescent="0.3">
      <c r="A1338" s="252"/>
      <c r="B1338" s="70"/>
      <c r="C1338" s="243"/>
      <c r="D1338" s="56"/>
      <c r="E1338" s="338"/>
      <c r="F1338" s="332"/>
    </row>
    <row r="1339" spans="1:6" s="62" customFormat="1" ht="15.9" customHeight="1" x14ac:dyDescent="0.3">
      <c r="A1339" s="252"/>
      <c r="B1339" s="70"/>
      <c r="C1339" s="243"/>
      <c r="D1339" s="56"/>
      <c r="E1339" s="338"/>
      <c r="F1339" s="332"/>
    </row>
    <row r="1340" spans="1:6" s="62" customFormat="1" ht="15.9" customHeight="1" x14ac:dyDescent="0.3">
      <c r="A1340" s="252"/>
      <c r="B1340" s="70"/>
      <c r="C1340" s="243"/>
      <c r="D1340" s="56"/>
      <c r="E1340" s="338"/>
      <c r="F1340" s="332"/>
    </row>
    <row r="1341" spans="1:6" s="62" customFormat="1" ht="15.9" customHeight="1" x14ac:dyDescent="0.3">
      <c r="A1341" s="252"/>
      <c r="B1341" s="70"/>
      <c r="C1341" s="243"/>
      <c r="D1341" s="56"/>
      <c r="E1341" s="338"/>
      <c r="F1341" s="332"/>
    </row>
    <row r="1342" spans="1:6" s="62" customFormat="1" ht="15.9" customHeight="1" x14ac:dyDescent="0.3">
      <c r="A1342" s="252"/>
      <c r="B1342" s="70"/>
      <c r="C1342" s="243"/>
      <c r="D1342" s="56"/>
      <c r="E1342" s="338"/>
      <c r="F1342" s="332"/>
    </row>
    <row r="1343" spans="1:6" s="62" customFormat="1" ht="15.9" customHeight="1" x14ac:dyDescent="0.3">
      <c r="A1343" s="252"/>
      <c r="B1343" s="70"/>
      <c r="C1343" s="243"/>
      <c r="D1343" s="56"/>
      <c r="E1343" s="338"/>
      <c r="F1343" s="332"/>
    </row>
    <row r="1344" spans="1:6" s="62" customFormat="1" ht="15.9" customHeight="1" x14ac:dyDescent="0.3">
      <c r="A1344" s="252"/>
      <c r="B1344" s="70"/>
      <c r="C1344" s="243"/>
      <c r="D1344" s="56"/>
      <c r="E1344" s="338"/>
      <c r="F1344" s="332"/>
    </row>
    <row r="1345" spans="1:6" s="62" customFormat="1" ht="15.9" customHeight="1" x14ac:dyDescent="0.3">
      <c r="A1345" s="252"/>
      <c r="B1345" s="70"/>
      <c r="C1345" s="243"/>
      <c r="D1345" s="56"/>
      <c r="E1345" s="338"/>
      <c r="F1345" s="332"/>
    </row>
    <row r="1346" spans="1:6" s="62" customFormat="1" ht="15.9" customHeight="1" x14ac:dyDescent="0.3">
      <c r="A1346" s="252"/>
      <c r="B1346" s="70"/>
      <c r="C1346" s="243"/>
      <c r="D1346" s="56"/>
      <c r="E1346" s="338"/>
      <c r="F1346" s="332"/>
    </row>
    <row r="1347" spans="1:6" s="62" customFormat="1" ht="15.9" customHeight="1" x14ac:dyDescent="0.3">
      <c r="A1347" s="252"/>
      <c r="B1347" s="70"/>
      <c r="C1347" s="243"/>
      <c r="D1347" s="56"/>
      <c r="E1347" s="338"/>
      <c r="F1347" s="332"/>
    </row>
    <row r="1348" spans="1:6" s="62" customFormat="1" ht="15.9" customHeight="1" x14ac:dyDescent="0.3">
      <c r="A1348" s="252"/>
      <c r="B1348" s="70"/>
      <c r="C1348" s="243"/>
      <c r="D1348" s="56"/>
      <c r="E1348" s="338"/>
      <c r="F1348" s="332"/>
    </row>
    <row r="1349" spans="1:6" s="62" customFormat="1" ht="15.9" customHeight="1" x14ac:dyDescent="0.3">
      <c r="A1349" s="252"/>
      <c r="B1349" s="70"/>
      <c r="C1349" s="243"/>
      <c r="D1349" s="56"/>
      <c r="E1349" s="338"/>
      <c r="F1349" s="332"/>
    </row>
    <row r="1350" spans="1:6" s="62" customFormat="1" ht="15.9" customHeight="1" x14ac:dyDescent="0.3">
      <c r="A1350" s="252"/>
      <c r="B1350" s="70"/>
      <c r="C1350" s="243"/>
      <c r="D1350" s="56"/>
      <c r="E1350" s="338"/>
      <c r="F1350" s="332"/>
    </row>
    <row r="1351" spans="1:6" s="62" customFormat="1" ht="15.9" customHeight="1" x14ac:dyDescent="0.3">
      <c r="A1351" s="252"/>
      <c r="B1351" s="70"/>
      <c r="C1351" s="243"/>
      <c r="D1351" s="56"/>
      <c r="E1351" s="338"/>
      <c r="F1351" s="332"/>
    </row>
    <row r="1352" spans="1:6" s="62" customFormat="1" ht="15.9" customHeight="1" x14ac:dyDescent="0.3">
      <c r="A1352" s="252"/>
      <c r="B1352" s="70"/>
      <c r="C1352" s="243"/>
      <c r="D1352" s="56"/>
      <c r="E1352" s="338"/>
      <c r="F1352" s="332"/>
    </row>
    <row r="1353" spans="1:6" s="62" customFormat="1" ht="15.9" customHeight="1" x14ac:dyDescent="0.3">
      <c r="A1353" s="252"/>
      <c r="B1353" s="70"/>
      <c r="C1353" s="243"/>
      <c r="D1353" s="56"/>
      <c r="E1353" s="338"/>
      <c r="F1353" s="332"/>
    </row>
    <row r="1354" spans="1:6" s="62" customFormat="1" ht="15.9" customHeight="1" x14ac:dyDescent="0.3">
      <c r="A1354" s="252"/>
      <c r="B1354" s="70"/>
      <c r="C1354" s="243"/>
      <c r="D1354" s="56"/>
      <c r="E1354" s="338"/>
      <c r="F1354" s="332"/>
    </row>
    <row r="1355" spans="1:6" s="62" customFormat="1" ht="15.9" customHeight="1" x14ac:dyDescent="0.3">
      <c r="A1355" s="252"/>
      <c r="B1355" s="70"/>
      <c r="C1355" s="243"/>
      <c r="D1355" s="56"/>
      <c r="E1355" s="338"/>
      <c r="F1355" s="332"/>
    </row>
    <row r="1356" spans="1:6" s="62" customFormat="1" ht="15.9" customHeight="1" x14ac:dyDescent="0.3">
      <c r="A1356" s="252"/>
      <c r="B1356" s="70"/>
      <c r="C1356" s="243"/>
      <c r="D1356" s="56"/>
      <c r="E1356" s="338"/>
      <c r="F1356" s="332"/>
    </row>
    <row r="1357" spans="1:6" s="62" customFormat="1" ht="15.9" customHeight="1" x14ac:dyDescent="0.3">
      <c r="A1357" s="252"/>
      <c r="B1357" s="70"/>
      <c r="C1357" s="243"/>
      <c r="D1357" s="56"/>
      <c r="E1357" s="338"/>
      <c r="F1357" s="332"/>
    </row>
    <row r="1358" spans="1:6" s="62" customFormat="1" ht="15.9" customHeight="1" x14ac:dyDescent="0.3">
      <c r="A1358" s="252"/>
      <c r="B1358" s="70"/>
      <c r="C1358" s="243"/>
      <c r="D1358" s="56"/>
      <c r="E1358" s="338"/>
      <c r="F1358" s="332"/>
    </row>
    <row r="1359" spans="1:6" s="62" customFormat="1" ht="15.9" customHeight="1" x14ac:dyDescent="0.3">
      <c r="A1359" s="252"/>
      <c r="B1359" s="70"/>
      <c r="C1359" s="243"/>
      <c r="D1359" s="56"/>
      <c r="E1359" s="338"/>
      <c r="F1359" s="332"/>
    </row>
    <row r="1360" spans="1:6" s="62" customFormat="1" ht="15.9" customHeight="1" x14ac:dyDescent="0.3">
      <c r="A1360" s="252"/>
      <c r="B1360" s="70"/>
      <c r="C1360" s="243"/>
      <c r="D1360" s="56"/>
      <c r="E1360" s="338"/>
      <c r="F1360" s="332"/>
    </row>
    <row r="1361" spans="1:6" s="62" customFormat="1" ht="15.9" customHeight="1" x14ac:dyDescent="0.3">
      <c r="A1361" s="252"/>
      <c r="B1361" s="70"/>
      <c r="C1361" s="243"/>
      <c r="D1361" s="56"/>
      <c r="E1361" s="338"/>
      <c r="F1361" s="332"/>
    </row>
    <row r="1362" spans="1:6" s="62" customFormat="1" ht="15.9" customHeight="1" x14ac:dyDescent="0.3">
      <c r="A1362" s="252" t="s">
        <v>1156</v>
      </c>
      <c r="B1362" s="70"/>
      <c r="C1362" s="243"/>
      <c r="D1362" s="56"/>
      <c r="E1362" s="338"/>
      <c r="F1362" s="332"/>
    </row>
    <row r="1363" spans="1:6" s="62" customFormat="1" ht="15.9" customHeight="1" thickBot="1" x14ac:dyDescent="0.35">
      <c r="A1363" s="252" t="s">
        <v>1156</v>
      </c>
      <c r="B1363" s="77"/>
      <c r="C1363" s="243"/>
      <c r="D1363" s="78"/>
      <c r="E1363" s="338"/>
      <c r="F1363" s="349"/>
    </row>
    <row r="1364" spans="1:6" s="62" customFormat="1" ht="24.9" customHeight="1" thickBot="1" x14ac:dyDescent="0.35">
      <c r="A1364" s="256"/>
      <c r="B1364" s="35" t="s">
        <v>1480</v>
      </c>
      <c r="C1364" s="79"/>
      <c r="D1364" s="79"/>
      <c r="E1364" s="344"/>
      <c r="F1364" s="335"/>
    </row>
    <row r="1365" spans="1:6" s="62" customFormat="1" ht="15.9" customHeight="1" thickBot="1" x14ac:dyDescent="0.35">
      <c r="A1365" s="258"/>
      <c r="B1365" s="242"/>
      <c r="C1365" s="259"/>
      <c r="D1365" s="259"/>
      <c r="E1365" s="339"/>
      <c r="F1365" s="350"/>
    </row>
    <row r="1366" spans="1:6" s="62" customFormat="1" ht="24.9" customHeight="1" thickBot="1" x14ac:dyDescent="0.35">
      <c r="A1366" s="256" t="s">
        <v>1149</v>
      </c>
      <c r="B1366" s="23" t="s">
        <v>1150</v>
      </c>
      <c r="C1366" s="61" t="s">
        <v>1151</v>
      </c>
      <c r="D1366" s="61" t="s">
        <v>1152</v>
      </c>
      <c r="E1366" s="334" t="s">
        <v>1153</v>
      </c>
      <c r="F1366" s="335" t="s">
        <v>1154</v>
      </c>
    </row>
    <row r="1367" spans="1:6" s="62" customFormat="1" ht="12" customHeight="1" x14ac:dyDescent="0.3">
      <c r="A1367" s="258"/>
      <c r="B1367" s="63"/>
      <c r="C1367" s="259"/>
      <c r="D1367" s="65"/>
      <c r="E1367" s="339"/>
      <c r="F1367" s="337"/>
    </row>
    <row r="1368" spans="1:6" s="62" customFormat="1" ht="15.9" customHeight="1" x14ac:dyDescent="0.3">
      <c r="A1368" s="258"/>
      <c r="B1368" s="30" t="s">
        <v>1174</v>
      </c>
      <c r="C1368" s="259"/>
      <c r="D1368" s="68"/>
      <c r="E1368" s="339"/>
      <c r="F1368" s="340"/>
    </row>
    <row r="1369" spans="1:6" s="62" customFormat="1" ht="12" customHeight="1" x14ac:dyDescent="0.3">
      <c r="A1369" s="258"/>
      <c r="B1369" s="67"/>
      <c r="C1369" s="259"/>
      <c r="D1369" s="68"/>
      <c r="E1369" s="339"/>
      <c r="F1369" s="340"/>
    </row>
    <row r="1370" spans="1:6" s="62" customFormat="1" ht="50.1" customHeight="1" x14ac:dyDescent="0.3">
      <c r="A1370" s="258" t="s">
        <v>942</v>
      </c>
      <c r="B1370" s="33" t="s">
        <v>1157</v>
      </c>
      <c r="C1370" s="221"/>
      <c r="D1370" s="67"/>
      <c r="E1370" s="341"/>
      <c r="F1370" s="342"/>
    </row>
    <row r="1371" spans="1:6" s="62" customFormat="1" ht="6" customHeight="1" x14ac:dyDescent="0.3">
      <c r="A1371" s="252"/>
      <c r="B1371" s="25"/>
      <c r="C1371" s="243"/>
      <c r="D1371" s="56"/>
      <c r="E1371" s="338"/>
      <c r="F1371" s="332"/>
    </row>
    <row r="1372" spans="1:6" s="62" customFormat="1" ht="15.9" customHeight="1" x14ac:dyDescent="0.3">
      <c r="A1372" s="258"/>
      <c r="B1372" s="33" t="s">
        <v>1175</v>
      </c>
      <c r="C1372" s="221"/>
      <c r="D1372" s="67"/>
      <c r="E1372" s="341"/>
      <c r="F1372" s="342"/>
    </row>
    <row r="1373" spans="1:6" s="62" customFormat="1" ht="6" customHeight="1" x14ac:dyDescent="0.3">
      <c r="A1373" s="252"/>
      <c r="B1373" s="25"/>
      <c r="C1373" s="243"/>
      <c r="D1373" s="56"/>
      <c r="E1373" s="338"/>
      <c r="F1373" s="332"/>
    </row>
    <row r="1374" spans="1:6" s="62" customFormat="1" ht="75" customHeight="1" x14ac:dyDescent="0.3">
      <c r="A1374" s="260"/>
      <c r="B1374" s="32" t="s">
        <v>1176</v>
      </c>
      <c r="C1374" s="243"/>
      <c r="D1374" s="56"/>
      <c r="E1374" s="338"/>
      <c r="F1374" s="332"/>
    </row>
    <row r="1375" spans="1:6" s="62" customFormat="1" ht="15.9" customHeight="1" x14ac:dyDescent="0.3">
      <c r="A1375" s="252"/>
      <c r="B1375" s="31" t="s">
        <v>990</v>
      </c>
      <c r="C1375" s="243" t="s">
        <v>312</v>
      </c>
      <c r="D1375" s="56">
        <v>1</v>
      </c>
      <c r="E1375" s="338"/>
      <c r="F1375" s="326"/>
    </row>
    <row r="1376" spans="1:6" s="62" customFormat="1" ht="15.9" customHeight="1" x14ac:dyDescent="0.3">
      <c r="A1376" s="252"/>
      <c r="B1376" s="31" t="s">
        <v>992</v>
      </c>
      <c r="C1376" s="243" t="s">
        <v>312</v>
      </c>
      <c r="D1376" s="56">
        <f>+D1375</f>
        <v>1</v>
      </c>
      <c r="E1376" s="326"/>
      <c r="F1376" s="326"/>
    </row>
    <row r="1377" spans="1:6" s="62" customFormat="1" ht="6" customHeight="1" x14ac:dyDescent="0.3">
      <c r="A1377" s="252"/>
      <c r="B1377" s="25"/>
      <c r="C1377" s="243"/>
      <c r="D1377" s="56"/>
      <c r="E1377" s="338"/>
      <c r="F1377" s="332"/>
    </row>
    <row r="1378" spans="1:6" s="62" customFormat="1" ht="15.9" customHeight="1" x14ac:dyDescent="0.3">
      <c r="A1378" s="252"/>
      <c r="B1378" s="33" t="s">
        <v>1177</v>
      </c>
      <c r="C1378" s="243"/>
      <c r="D1378" s="56"/>
      <c r="E1378" s="338"/>
      <c r="F1378" s="332"/>
    </row>
    <row r="1379" spans="1:6" s="62" customFormat="1" ht="6" customHeight="1" x14ac:dyDescent="0.3">
      <c r="A1379" s="252"/>
      <c r="B1379" s="25"/>
      <c r="C1379" s="243"/>
      <c r="D1379" s="56"/>
      <c r="E1379" s="338"/>
      <c r="F1379" s="332"/>
    </row>
    <row r="1380" spans="1:6" s="62" customFormat="1" ht="15.9" customHeight="1" x14ac:dyDescent="0.3">
      <c r="A1380" s="252"/>
      <c r="B1380" s="32" t="s">
        <v>1178</v>
      </c>
      <c r="C1380" s="243"/>
      <c r="D1380" s="56"/>
      <c r="E1380" s="338"/>
      <c r="F1380" s="332"/>
    </row>
    <row r="1381" spans="1:6" s="62" customFormat="1" ht="15.9" customHeight="1" x14ac:dyDescent="0.3">
      <c r="A1381" s="252"/>
      <c r="B1381" s="31" t="s">
        <v>990</v>
      </c>
      <c r="C1381" s="243" t="s">
        <v>312</v>
      </c>
      <c r="D1381" s="56">
        <v>2</v>
      </c>
      <c r="E1381" s="338"/>
      <c r="F1381" s="326"/>
    </row>
    <row r="1382" spans="1:6" s="62" customFormat="1" ht="15.9" customHeight="1" x14ac:dyDescent="0.3">
      <c r="A1382" s="252"/>
      <c r="B1382" s="31" t="s">
        <v>992</v>
      </c>
      <c r="C1382" s="243" t="s">
        <v>312</v>
      </c>
      <c r="D1382" s="56">
        <f>+D1381</f>
        <v>2</v>
      </c>
      <c r="E1382" s="326"/>
      <c r="F1382" s="326"/>
    </row>
    <row r="1383" spans="1:6" s="62" customFormat="1" ht="6" customHeight="1" x14ac:dyDescent="0.3">
      <c r="A1383" s="252"/>
      <c r="B1383" s="25"/>
      <c r="C1383" s="243"/>
      <c r="D1383" s="56"/>
      <c r="E1383" s="338"/>
      <c r="F1383" s="332"/>
    </row>
    <row r="1384" spans="1:6" s="62" customFormat="1" ht="15.9" customHeight="1" x14ac:dyDescent="0.3">
      <c r="A1384" s="252"/>
      <c r="B1384" s="33" t="s">
        <v>1179</v>
      </c>
      <c r="C1384" s="243"/>
      <c r="D1384" s="56"/>
      <c r="E1384" s="338"/>
      <c r="F1384" s="332"/>
    </row>
    <row r="1385" spans="1:6" s="62" customFormat="1" ht="6" customHeight="1" x14ac:dyDescent="0.3">
      <c r="A1385" s="252"/>
      <c r="B1385" s="25"/>
      <c r="C1385" s="243"/>
      <c r="D1385" s="56"/>
      <c r="E1385" s="338"/>
      <c r="F1385" s="332"/>
    </row>
    <row r="1386" spans="1:6" s="62" customFormat="1" ht="15.9" customHeight="1" x14ac:dyDescent="0.3">
      <c r="A1386" s="252"/>
      <c r="B1386" s="32" t="s">
        <v>1180</v>
      </c>
      <c r="C1386" s="243"/>
      <c r="D1386" s="56"/>
      <c r="E1386" s="338"/>
      <c r="F1386" s="332"/>
    </row>
    <row r="1387" spans="1:6" s="62" customFormat="1" ht="15.9" customHeight="1" x14ac:dyDescent="0.3">
      <c r="A1387" s="252"/>
      <c r="B1387" s="31" t="s">
        <v>990</v>
      </c>
      <c r="C1387" s="243" t="s">
        <v>312</v>
      </c>
      <c r="D1387" s="56">
        <v>3</v>
      </c>
      <c r="E1387" s="338"/>
      <c r="F1387" s="326"/>
    </row>
    <row r="1388" spans="1:6" s="62" customFormat="1" ht="15.9" customHeight="1" x14ac:dyDescent="0.3">
      <c r="A1388" s="252"/>
      <c r="B1388" s="31" t="s">
        <v>992</v>
      </c>
      <c r="C1388" s="243" t="s">
        <v>312</v>
      </c>
      <c r="D1388" s="56">
        <f>+D1387</f>
        <v>3</v>
      </c>
      <c r="E1388" s="326"/>
      <c r="F1388" s="326"/>
    </row>
    <row r="1389" spans="1:6" s="62" customFormat="1" ht="6" customHeight="1" x14ac:dyDescent="0.3">
      <c r="A1389" s="252"/>
      <c r="B1389" s="25"/>
      <c r="C1389" s="243"/>
      <c r="D1389" s="56"/>
      <c r="E1389" s="338"/>
      <c r="F1389" s="332"/>
    </row>
    <row r="1390" spans="1:6" s="62" customFormat="1" ht="15.9" customHeight="1" x14ac:dyDescent="0.3">
      <c r="A1390" s="252"/>
      <c r="B1390" s="33" t="s">
        <v>1181</v>
      </c>
      <c r="C1390" s="243"/>
      <c r="D1390" s="56"/>
      <c r="E1390" s="338"/>
      <c r="F1390" s="332"/>
    </row>
    <row r="1391" spans="1:6" s="62" customFormat="1" ht="6" customHeight="1" x14ac:dyDescent="0.3">
      <c r="A1391" s="252"/>
      <c r="B1391" s="25"/>
      <c r="C1391" s="243"/>
      <c r="D1391" s="56"/>
      <c r="E1391" s="338"/>
      <c r="F1391" s="332"/>
    </row>
    <row r="1392" spans="1:6" s="62" customFormat="1" ht="15.9" customHeight="1" x14ac:dyDescent="0.3">
      <c r="A1392" s="252"/>
      <c r="B1392" s="32" t="s">
        <v>1182</v>
      </c>
      <c r="C1392" s="243"/>
      <c r="D1392" s="56"/>
      <c r="E1392" s="338"/>
      <c r="F1392" s="332"/>
    </row>
    <row r="1393" spans="1:6" s="62" customFormat="1" ht="15.9" customHeight="1" x14ac:dyDescent="0.3">
      <c r="A1393" s="252"/>
      <c r="B1393" s="31" t="s">
        <v>990</v>
      </c>
      <c r="C1393" s="243" t="s">
        <v>310</v>
      </c>
      <c r="D1393" s="56">
        <v>4000</v>
      </c>
      <c r="E1393" s="338"/>
      <c r="F1393" s="326"/>
    </row>
    <row r="1394" spans="1:6" s="62" customFormat="1" ht="15.9" customHeight="1" x14ac:dyDescent="0.3">
      <c r="A1394" s="252"/>
      <c r="B1394" s="31" t="s">
        <v>992</v>
      </c>
      <c r="C1394" s="243" t="s">
        <v>310</v>
      </c>
      <c r="D1394" s="56">
        <f>+D1393</f>
        <v>4000</v>
      </c>
      <c r="E1394" s="326"/>
      <c r="F1394" s="326"/>
    </row>
    <row r="1395" spans="1:6" s="62" customFormat="1" ht="6" customHeight="1" x14ac:dyDescent="0.3">
      <c r="A1395" s="252"/>
      <c r="B1395" s="25"/>
      <c r="C1395" s="243"/>
      <c r="D1395" s="56"/>
      <c r="E1395" s="338"/>
      <c r="F1395" s="332"/>
    </row>
    <row r="1396" spans="1:6" s="62" customFormat="1" ht="15.9" customHeight="1" x14ac:dyDescent="0.3">
      <c r="A1396" s="252"/>
      <c r="B1396" s="32" t="s">
        <v>1183</v>
      </c>
      <c r="C1396" s="243"/>
      <c r="D1396" s="56"/>
      <c r="E1396" s="338"/>
      <c r="F1396" s="332"/>
    </row>
    <row r="1397" spans="1:6" s="62" customFormat="1" ht="15.9" customHeight="1" x14ac:dyDescent="0.3">
      <c r="A1397" s="252"/>
      <c r="B1397" s="31" t="s">
        <v>990</v>
      </c>
      <c r="C1397" s="243" t="s">
        <v>312</v>
      </c>
      <c r="D1397" s="56">
        <v>200</v>
      </c>
      <c r="E1397" s="338"/>
      <c r="F1397" s="326"/>
    </row>
    <row r="1398" spans="1:6" s="62" customFormat="1" ht="15.9" customHeight="1" x14ac:dyDescent="0.3">
      <c r="A1398" s="252"/>
      <c r="B1398" s="31" t="s">
        <v>992</v>
      </c>
      <c r="C1398" s="243" t="s">
        <v>312</v>
      </c>
      <c r="D1398" s="56">
        <f>+D1397</f>
        <v>200</v>
      </c>
      <c r="E1398" s="326"/>
      <c r="F1398" s="326"/>
    </row>
    <row r="1399" spans="1:6" s="62" customFormat="1" ht="6" customHeight="1" x14ac:dyDescent="0.3">
      <c r="A1399" s="252"/>
      <c r="B1399" s="25"/>
      <c r="C1399" s="243"/>
      <c r="D1399" s="56"/>
      <c r="E1399" s="338"/>
      <c r="F1399" s="332"/>
    </row>
    <row r="1400" spans="1:6" s="62" customFormat="1" ht="15.9" customHeight="1" x14ac:dyDescent="0.3">
      <c r="A1400" s="252"/>
      <c r="B1400" s="33" t="s">
        <v>1184</v>
      </c>
      <c r="C1400" s="243"/>
      <c r="D1400" s="56"/>
      <c r="E1400" s="338"/>
      <c r="F1400" s="332"/>
    </row>
    <row r="1401" spans="1:6" s="62" customFormat="1" ht="6" customHeight="1" x14ac:dyDescent="0.3">
      <c r="A1401" s="252"/>
      <c r="B1401" s="25"/>
      <c r="C1401" s="243"/>
      <c r="D1401" s="56"/>
      <c r="E1401" s="338"/>
      <c r="F1401" s="332"/>
    </row>
    <row r="1402" spans="1:6" s="62" customFormat="1" ht="15.9" customHeight="1" x14ac:dyDescent="0.3">
      <c r="A1402" s="252"/>
      <c r="B1402" s="32" t="s">
        <v>1185</v>
      </c>
      <c r="C1402" s="243"/>
      <c r="D1402" s="56"/>
      <c r="E1402" s="338"/>
      <c r="F1402" s="332"/>
    </row>
    <row r="1403" spans="1:6" s="62" customFormat="1" ht="15.9" customHeight="1" x14ac:dyDescent="0.3">
      <c r="A1403" s="252"/>
      <c r="B1403" s="31" t="s">
        <v>990</v>
      </c>
      <c r="C1403" s="243" t="s">
        <v>312</v>
      </c>
      <c r="D1403" s="56">
        <v>8</v>
      </c>
      <c r="E1403" s="338"/>
      <c r="F1403" s="326"/>
    </row>
    <row r="1404" spans="1:6" s="62" customFormat="1" ht="15.9" customHeight="1" x14ac:dyDescent="0.3">
      <c r="A1404" s="252"/>
      <c r="B1404" s="31" t="s">
        <v>992</v>
      </c>
      <c r="C1404" s="243" t="s">
        <v>312</v>
      </c>
      <c r="D1404" s="56">
        <f>+D1403</f>
        <v>8</v>
      </c>
      <c r="E1404" s="326"/>
      <c r="F1404" s="326"/>
    </row>
    <row r="1405" spans="1:6" s="62" customFormat="1" ht="6" customHeight="1" x14ac:dyDescent="0.3">
      <c r="A1405" s="252"/>
      <c r="B1405" s="25"/>
      <c r="C1405" s="243"/>
      <c r="D1405" s="56"/>
      <c r="E1405" s="338"/>
      <c r="F1405" s="332"/>
    </row>
    <row r="1406" spans="1:6" s="62" customFormat="1" ht="15.9" customHeight="1" x14ac:dyDescent="0.3">
      <c r="A1406" s="252"/>
      <c r="B1406" s="33" t="s">
        <v>1186</v>
      </c>
      <c r="C1406" s="243"/>
      <c r="D1406" s="56"/>
      <c r="E1406" s="338"/>
      <c r="F1406" s="332"/>
    </row>
    <row r="1407" spans="1:6" s="62" customFormat="1" ht="6" customHeight="1" x14ac:dyDescent="0.3">
      <c r="A1407" s="252"/>
      <c r="B1407" s="25"/>
      <c r="C1407" s="243"/>
      <c r="D1407" s="56"/>
      <c r="E1407" s="338"/>
      <c r="F1407" s="332"/>
    </row>
    <row r="1408" spans="1:6" s="62" customFormat="1" ht="15.9" customHeight="1" x14ac:dyDescent="0.3">
      <c r="A1408" s="252"/>
      <c r="B1408" s="32" t="s">
        <v>1187</v>
      </c>
      <c r="C1408" s="243"/>
      <c r="D1408" s="56"/>
      <c r="E1408" s="338"/>
      <c r="F1408" s="332"/>
    </row>
    <row r="1409" spans="1:6" s="62" customFormat="1" ht="15.9" customHeight="1" x14ac:dyDescent="0.3">
      <c r="A1409" s="252"/>
      <c r="B1409" s="31" t="s">
        <v>990</v>
      </c>
      <c r="C1409" s="243" t="s">
        <v>312</v>
      </c>
      <c r="D1409" s="56">
        <v>62</v>
      </c>
      <c r="E1409" s="338"/>
      <c r="F1409" s="326"/>
    </row>
    <row r="1410" spans="1:6" s="62" customFormat="1" ht="15.9" customHeight="1" x14ac:dyDescent="0.3">
      <c r="A1410" s="252"/>
      <c r="B1410" s="31" t="s">
        <v>992</v>
      </c>
      <c r="C1410" s="243" t="s">
        <v>312</v>
      </c>
      <c r="D1410" s="56">
        <f>+D1409</f>
        <v>62</v>
      </c>
      <c r="E1410" s="326"/>
      <c r="F1410" s="326"/>
    </row>
    <row r="1411" spans="1:6" s="62" customFormat="1" ht="6" customHeight="1" x14ac:dyDescent="0.3">
      <c r="A1411" s="252"/>
      <c r="B1411" s="25"/>
      <c r="C1411" s="243"/>
      <c r="D1411" s="56"/>
      <c r="E1411" s="338"/>
      <c r="F1411" s="332"/>
    </row>
    <row r="1412" spans="1:6" s="62" customFormat="1" ht="15.9" customHeight="1" x14ac:dyDescent="0.3">
      <c r="A1412" s="252"/>
      <c r="B1412" s="33" t="s">
        <v>1188</v>
      </c>
      <c r="C1412" s="243"/>
      <c r="D1412" s="56"/>
      <c r="E1412" s="338"/>
      <c r="F1412" s="332"/>
    </row>
    <row r="1413" spans="1:6" s="62" customFormat="1" ht="6" customHeight="1" x14ac:dyDescent="0.3">
      <c r="A1413" s="252"/>
      <c r="B1413" s="25"/>
      <c r="C1413" s="243"/>
      <c r="D1413" s="56"/>
      <c r="E1413" s="338"/>
      <c r="F1413" s="332"/>
    </row>
    <row r="1414" spans="1:6" s="62" customFormat="1" ht="15.9" customHeight="1" x14ac:dyDescent="0.3">
      <c r="A1414" s="252"/>
      <c r="B1414" s="32" t="s">
        <v>1189</v>
      </c>
      <c r="C1414" s="243"/>
      <c r="D1414" s="56"/>
      <c r="E1414" s="338"/>
      <c r="F1414" s="332"/>
    </row>
    <row r="1415" spans="1:6" s="62" customFormat="1" ht="15.9" customHeight="1" x14ac:dyDescent="0.3">
      <c r="A1415" s="252"/>
      <c r="B1415" s="31" t="s">
        <v>990</v>
      </c>
      <c r="C1415" s="243" t="s">
        <v>312</v>
      </c>
      <c r="D1415" s="56">
        <v>2</v>
      </c>
      <c r="E1415" s="338"/>
      <c r="F1415" s="326"/>
    </row>
    <row r="1416" spans="1:6" s="62" customFormat="1" ht="15.9" customHeight="1" x14ac:dyDescent="0.3">
      <c r="A1416" s="252"/>
      <c r="B1416" s="31" t="s">
        <v>992</v>
      </c>
      <c r="C1416" s="243" t="s">
        <v>312</v>
      </c>
      <c r="D1416" s="56">
        <f>+D1415</f>
        <v>2</v>
      </c>
      <c r="E1416" s="326"/>
      <c r="F1416" s="326"/>
    </row>
    <row r="1417" spans="1:6" ht="6" customHeight="1" x14ac:dyDescent="0.3">
      <c r="A1417" s="26"/>
      <c r="B1417" s="25"/>
      <c r="C1417" s="26"/>
      <c r="D1417" s="51"/>
      <c r="E1417" s="326"/>
      <c r="F1417" s="326"/>
    </row>
    <row r="1418" spans="1:6" ht="15.9" customHeight="1" x14ac:dyDescent="0.3">
      <c r="A1418" s="67"/>
      <c r="B1418" s="30" t="s">
        <v>1044</v>
      </c>
      <c r="C1418" s="26"/>
      <c r="D1418" s="51"/>
      <c r="E1418" s="326"/>
      <c r="F1418" s="326"/>
    </row>
    <row r="1419" spans="1:6" ht="75" customHeight="1" x14ac:dyDescent="0.3">
      <c r="A1419" s="26"/>
      <c r="B1419" s="25" t="s">
        <v>1045</v>
      </c>
      <c r="C1419" s="26"/>
      <c r="D1419" s="51"/>
      <c r="E1419" s="326"/>
      <c r="F1419" s="326"/>
    </row>
    <row r="1420" spans="1:6" ht="6" customHeight="1" x14ac:dyDescent="0.3">
      <c r="A1420" s="26"/>
      <c r="B1420" s="25"/>
      <c r="C1420" s="26"/>
      <c r="D1420" s="27"/>
      <c r="E1420" s="326"/>
      <c r="F1420" s="326"/>
    </row>
    <row r="1421" spans="1:6" ht="15.9" customHeight="1" x14ac:dyDescent="0.3">
      <c r="A1421" s="26"/>
      <c r="B1421" s="25" t="s">
        <v>1043</v>
      </c>
      <c r="C1421" s="26"/>
      <c r="D1421" s="51"/>
      <c r="E1421" s="326"/>
      <c r="F1421" s="326"/>
    </row>
    <row r="1422" spans="1:6" ht="15.9" customHeight="1" x14ac:dyDescent="0.3">
      <c r="A1422" s="26"/>
      <c r="B1422" s="31" t="s">
        <v>990</v>
      </c>
      <c r="C1422" s="26" t="s">
        <v>310</v>
      </c>
      <c r="D1422" s="51">
        <v>3000</v>
      </c>
      <c r="E1422" s="326"/>
      <c r="F1422" s="326"/>
    </row>
    <row r="1423" spans="1:6" ht="15.9" customHeight="1" x14ac:dyDescent="0.3">
      <c r="A1423" s="26"/>
      <c r="B1423" s="31" t="s">
        <v>992</v>
      </c>
      <c r="C1423" s="26" t="s">
        <v>310</v>
      </c>
      <c r="D1423" s="51">
        <f>+D1422</f>
        <v>3000</v>
      </c>
      <c r="E1423" s="326"/>
      <c r="F1423" s="326"/>
    </row>
    <row r="1424" spans="1:6" s="62" customFormat="1" ht="6" customHeight="1" x14ac:dyDescent="0.3">
      <c r="A1424" s="252"/>
      <c r="B1424" s="25"/>
      <c r="C1424" s="243"/>
      <c r="D1424" s="56"/>
      <c r="E1424" s="338"/>
      <c r="F1424" s="332"/>
    </row>
    <row r="1425" spans="1:6" s="62" customFormat="1" ht="15.9" customHeight="1" x14ac:dyDescent="0.3">
      <c r="A1425" s="252"/>
      <c r="B1425" s="33" t="s">
        <v>1190</v>
      </c>
      <c r="C1425" s="243"/>
      <c r="D1425" s="56"/>
      <c r="E1425" s="338"/>
      <c r="F1425" s="332"/>
    </row>
    <row r="1426" spans="1:6" s="62" customFormat="1" ht="6" customHeight="1" x14ac:dyDescent="0.3">
      <c r="A1426" s="252"/>
      <c r="B1426" s="25"/>
      <c r="C1426" s="243"/>
      <c r="D1426" s="56"/>
      <c r="E1426" s="338"/>
      <c r="F1426" s="332"/>
    </row>
    <row r="1427" spans="1:6" s="62" customFormat="1" ht="15.9" customHeight="1" x14ac:dyDescent="0.3">
      <c r="A1427" s="252"/>
      <c r="B1427" s="32" t="s">
        <v>1191</v>
      </c>
      <c r="C1427" s="243"/>
      <c r="D1427" s="56"/>
      <c r="E1427" s="338"/>
      <c r="F1427" s="332"/>
    </row>
    <row r="1428" spans="1:6" s="62" customFormat="1" ht="15.9" customHeight="1" x14ac:dyDescent="0.3">
      <c r="A1428" s="252"/>
      <c r="B1428" s="31" t="s">
        <v>990</v>
      </c>
      <c r="C1428" s="243" t="s">
        <v>312</v>
      </c>
      <c r="D1428" s="56">
        <v>2</v>
      </c>
      <c r="E1428" s="338"/>
      <c r="F1428" s="326"/>
    </row>
    <row r="1429" spans="1:6" s="62" customFormat="1" ht="15.9" customHeight="1" x14ac:dyDescent="0.3">
      <c r="A1429" s="252"/>
      <c r="B1429" s="31" t="s">
        <v>992</v>
      </c>
      <c r="C1429" s="243" t="s">
        <v>312</v>
      </c>
      <c r="D1429" s="56">
        <f>+D1428</f>
        <v>2</v>
      </c>
      <c r="E1429" s="326"/>
      <c r="F1429" s="326"/>
    </row>
    <row r="1430" spans="1:6" s="62" customFormat="1" ht="6" customHeight="1" x14ac:dyDescent="0.3">
      <c r="A1430" s="252"/>
      <c r="B1430" s="25"/>
      <c r="C1430" s="243"/>
      <c r="D1430" s="56"/>
      <c r="E1430" s="338"/>
      <c r="F1430" s="332"/>
    </row>
    <row r="1431" spans="1:6" s="62" customFormat="1" ht="15.9" customHeight="1" x14ac:dyDescent="0.3">
      <c r="A1431" s="252"/>
      <c r="B1431" s="33" t="s">
        <v>1192</v>
      </c>
      <c r="C1431" s="243"/>
      <c r="D1431" s="56"/>
      <c r="E1431" s="338"/>
      <c r="F1431" s="332"/>
    </row>
    <row r="1432" spans="1:6" s="62" customFormat="1" ht="6" customHeight="1" x14ac:dyDescent="0.3">
      <c r="A1432" s="252"/>
      <c r="B1432" s="25"/>
      <c r="C1432" s="243"/>
      <c r="D1432" s="56"/>
      <c r="E1432" s="338"/>
      <c r="F1432" s="332"/>
    </row>
    <row r="1433" spans="1:6" s="62" customFormat="1" ht="15.9" customHeight="1" x14ac:dyDescent="0.3">
      <c r="A1433" s="252"/>
      <c r="B1433" s="32" t="s">
        <v>1193</v>
      </c>
      <c r="C1433" s="243"/>
      <c r="D1433" s="56"/>
      <c r="E1433" s="338"/>
      <c r="F1433" s="332"/>
    </row>
    <row r="1434" spans="1:6" s="62" customFormat="1" ht="15.9" customHeight="1" x14ac:dyDescent="0.3">
      <c r="A1434" s="252"/>
      <c r="B1434" s="31" t="s">
        <v>990</v>
      </c>
      <c r="C1434" s="243" t="s">
        <v>312</v>
      </c>
      <c r="D1434" s="56">
        <v>60</v>
      </c>
      <c r="E1434" s="338"/>
      <c r="F1434" s="326"/>
    </row>
    <row r="1435" spans="1:6" s="62" customFormat="1" ht="15.9" customHeight="1" x14ac:dyDescent="0.3">
      <c r="A1435" s="252"/>
      <c r="B1435" s="31" t="s">
        <v>992</v>
      </c>
      <c r="C1435" s="243" t="s">
        <v>312</v>
      </c>
      <c r="D1435" s="56">
        <f>+D1434</f>
        <v>60</v>
      </c>
      <c r="E1435" s="326"/>
      <c r="F1435" s="326"/>
    </row>
    <row r="1436" spans="1:6" s="62" customFormat="1" ht="15.9" customHeight="1" x14ac:dyDescent="0.3">
      <c r="A1436" s="252"/>
      <c r="B1436" s="25"/>
      <c r="C1436" s="243"/>
      <c r="D1436" s="56"/>
      <c r="E1436" s="338"/>
      <c r="F1436" s="332"/>
    </row>
    <row r="1437" spans="1:6" s="62" customFormat="1" ht="15.9" customHeight="1" x14ac:dyDescent="0.3">
      <c r="A1437" s="252"/>
      <c r="B1437" s="25"/>
      <c r="C1437" s="243"/>
      <c r="D1437" s="56"/>
      <c r="E1437" s="338"/>
      <c r="F1437" s="332"/>
    </row>
    <row r="1438" spans="1:6" s="62" customFormat="1" ht="15.9" customHeight="1" x14ac:dyDescent="0.3">
      <c r="A1438" s="252"/>
      <c r="B1438" s="25"/>
      <c r="C1438" s="243"/>
      <c r="D1438" s="56"/>
      <c r="E1438" s="338"/>
      <c r="F1438" s="332"/>
    </row>
    <row r="1439" spans="1:6" s="62" customFormat="1" ht="15.9" customHeight="1" x14ac:dyDescent="0.3">
      <c r="A1439" s="252"/>
      <c r="B1439" s="25"/>
      <c r="C1439" s="243"/>
      <c r="D1439" s="56"/>
      <c r="E1439" s="338"/>
      <c r="F1439" s="332"/>
    </row>
    <row r="1440" spans="1:6" s="62" customFormat="1" ht="15.9" customHeight="1" x14ac:dyDescent="0.3">
      <c r="A1440" s="252"/>
      <c r="B1440" s="25"/>
      <c r="C1440" s="243"/>
      <c r="D1440" s="56"/>
      <c r="E1440" s="338"/>
      <c r="F1440" s="332"/>
    </row>
    <row r="1441" spans="1:6" s="62" customFormat="1" ht="15.9" customHeight="1" x14ac:dyDescent="0.3">
      <c r="A1441" s="252"/>
      <c r="B1441" s="25"/>
      <c r="C1441" s="243"/>
      <c r="D1441" s="56"/>
      <c r="E1441" s="338"/>
      <c r="F1441" s="332"/>
    </row>
    <row r="1442" spans="1:6" s="62" customFormat="1" ht="15.9" customHeight="1" x14ac:dyDescent="0.3">
      <c r="A1442" s="252"/>
      <c r="B1442" s="25"/>
      <c r="C1442" s="243"/>
      <c r="D1442" s="56"/>
      <c r="E1442" s="338"/>
      <c r="F1442" s="332"/>
    </row>
    <row r="1443" spans="1:6" s="62" customFormat="1" ht="15.9" customHeight="1" thickBot="1" x14ac:dyDescent="0.35">
      <c r="A1443" s="252"/>
      <c r="B1443" s="25"/>
      <c r="C1443" s="243"/>
      <c r="D1443" s="56"/>
      <c r="E1443" s="338"/>
      <c r="F1443" s="332"/>
    </row>
    <row r="1444" spans="1:6" s="62" customFormat="1" ht="24.9" customHeight="1" thickBot="1" x14ac:dyDescent="0.35">
      <c r="A1444" s="240"/>
      <c r="B1444" s="35" t="s">
        <v>926</v>
      </c>
      <c r="C1444" s="73"/>
      <c r="D1444" s="73"/>
      <c r="E1444" s="344"/>
      <c r="F1444" s="345"/>
    </row>
    <row r="1445" spans="1:6" s="62" customFormat="1" ht="15.9" customHeight="1" thickBot="1" x14ac:dyDescent="0.35">
      <c r="A1445" s="252"/>
      <c r="B1445" s="242"/>
      <c r="C1445" s="262"/>
      <c r="D1445" s="262"/>
      <c r="E1445" s="339"/>
      <c r="F1445" s="346"/>
    </row>
    <row r="1446" spans="1:6" s="62" customFormat="1" ht="24.9" customHeight="1" thickBot="1" x14ac:dyDescent="0.35">
      <c r="A1446" s="256" t="s">
        <v>1149</v>
      </c>
      <c r="B1446" s="23" t="s">
        <v>1150</v>
      </c>
      <c r="C1446" s="61" t="s">
        <v>1151</v>
      </c>
      <c r="D1446" s="61" t="s">
        <v>1152</v>
      </c>
      <c r="E1446" s="334" t="s">
        <v>1153</v>
      </c>
      <c r="F1446" s="335" t="s">
        <v>1154</v>
      </c>
    </row>
    <row r="1447" spans="1:6" s="62" customFormat="1" ht="24.9" customHeight="1" thickBot="1" x14ac:dyDescent="0.35">
      <c r="A1447" s="240"/>
      <c r="B1447" s="74" t="s">
        <v>927</v>
      </c>
      <c r="C1447" s="73"/>
      <c r="D1447" s="73"/>
      <c r="E1447" s="347"/>
      <c r="F1447" s="345"/>
    </row>
    <row r="1448" spans="1:6" s="62" customFormat="1" ht="6" customHeight="1" x14ac:dyDescent="0.3">
      <c r="A1448" s="252"/>
      <c r="B1448" s="25"/>
      <c r="C1448" s="243"/>
      <c r="D1448" s="56"/>
      <c r="E1448" s="338"/>
      <c r="F1448" s="332"/>
    </row>
    <row r="1449" spans="1:6" s="62" customFormat="1" ht="15.9" customHeight="1" x14ac:dyDescent="0.3">
      <c r="A1449" s="252"/>
      <c r="B1449" s="33" t="s">
        <v>1194</v>
      </c>
      <c r="C1449" s="243"/>
      <c r="D1449" s="56"/>
      <c r="E1449" s="338"/>
      <c r="F1449" s="332"/>
    </row>
    <row r="1450" spans="1:6" s="62" customFormat="1" ht="6" customHeight="1" x14ac:dyDescent="0.3">
      <c r="A1450" s="252"/>
      <c r="B1450" s="25"/>
      <c r="C1450" s="243"/>
      <c r="D1450" s="56"/>
      <c r="E1450" s="338"/>
      <c r="F1450" s="332"/>
    </row>
    <row r="1451" spans="1:6" s="62" customFormat="1" ht="15.9" customHeight="1" x14ac:dyDescent="0.3">
      <c r="A1451" s="252"/>
      <c r="B1451" s="32" t="s">
        <v>1195</v>
      </c>
      <c r="C1451" s="243"/>
      <c r="D1451" s="56"/>
      <c r="E1451" s="338"/>
      <c r="F1451" s="332"/>
    </row>
    <row r="1452" spans="1:6" s="62" customFormat="1" ht="15.9" customHeight="1" x14ac:dyDescent="0.3">
      <c r="A1452" s="252"/>
      <c r="B1452" s="31" t="s">
        <v>990</v>
      </c>
      <c r="C1452" s="243" t="s">
        <v>312</v>
      </c>
      <c r="D1452" s="56">
        <v>30</v>
      </c>
      <c r="E1452" s="338"/>
      <c r="F1452" s="326"/>
    </row>
    <row r="1453" spans="1:6" s="62" customFormat="1" ht="15.9" customHeight="1" x14ac:dyDescent="0.3">
      <c r="A1453" s="252"/>
      <c r="B1453" s="31" t="s">
        <v>992</v>
      </c>
      <c r="C1453" s="243" t="s">
        <v>312</v>
      </c>
      <c r="D1453" s="56">
        <f>+D1452</f>
        <v>30</v>
      </c>
      <c r="E1453" s="326"/>
      <c r="F1453" s="326"/>
    </row>
    <row r="1454" spans="1:6" s="62" customFormat="1" ht="6" customHeight="1" x14ac:dyDescent="0.3">
      <c r="A1454" s="252"/>
      <c r="B1454" s="25"/>
      <c r="C1454" s="243"/>
      <c r="D1454" s="56"/>
      <c r="E1454" s="338"/>
      <c r="F1454" s="332"/>
    </row>
    <row r="1455" spans="1:6" s="62" customFormat="1" ht="15.9" customHeight="1" x14ac:dyDescent="0.3">
      <c r="A1455" s="252"/>
      <c r="B1455" s="33" t="s">
        <v>1196</v>
      </c>
      <c r="C1455" s="243"/>
      <c r="D1455" s="56"/>
      <c r="E1455" s="338"/>
      <c r="F1455" s="332"/>
    </row>
    <row r="1456" spans="1:6" s="62" customFormat="1" ht="6" customHeight="1" x14ac:dyDescent="0.3">
      <c r="A1456" s="252"/>
      <c r="B1456" s="25"/>
      <c r="C1456" s="243"/>
      <c r="D1456" s="56"/>
      <c r="E1456" s="338"/>
      <c r="F1456" s="332"/>
    </row>
    <row r="1457" spans="1:6" s="62" customFormat="1" ht="45" customHeight="1" x14ac:dyDescent="0.3">
      <c r="A1457" s="252"/>
      <c r="B1457" s="32" t="s">
        <v>1197</v>
      </c>
      <c r="C1457" s="243"/>
      <c r="D1457" s="56"/>
      <c r="E1457" s="338"/>
      <c r="F1457" s="332"/>
    </row>
    <row r="1458" spans="1:6" s="62" customFormat="1" ht="15.9" customHeight="1" x14ac:dyDescent="0.3">
      <c r="A1458" s="252"/>
      <c r="B1458" s="31" t="s">
        <v>990</v>
      </c>
      <c r="C1458" s="243" t="s">
        <v>312</v>
      </c>
      <c r="D1458" s="56">
        <v>30</v>
      </c>
      <c r="E1458" s="338"/>
      <c r="F1458" s="326"/>
    </row>
    <row r="1459" spans="1:6" s="62" customFormat="1" ht="15.9" customHeight="1" x14ac:dyDescent="0.3">
      <c r="A1459" s="252"/>
      <c r="B1459" s="31" t="s">
        <v>992</v>
      </c>
      <c r="C1459" s="243" t="s">
        <v>312</v>
      </c>
      <c r="D1459" s="56">
        <f>+D1458</f>
        <v>30</v>
      </c>
      <c r="E1459" s="326"/>
      <c r="F1459" s="326"/>
    </row>
    <row r="1460" spans="1:6" s="62" customFormat="1" ht="6" customHeight="1" x14ac:dyDescent="0.3">
      <c r="A1460" s="252"/>
      <c r="B1460" s="25"/>
      <c r="C1460" s="243"/>
      <c r="D1460" s="56"/>
      <c r="E1460" s="338"/>
      <c r="F1460" s="332"/>
    </row>
    <row r="1461" spans="1:6" s="62" customFormat="1" ht="15.9" customHeight="1" x14ac:dyDescent="0.3">
      <c r="A1461" s="252"/>
      <c r="B1461" s="33" t="s">
        <v>1198</v>
      </c>
      <c r="C1461" s="243"/>
      <c r="D1461" s="56"/>
      <c r="E1461" s="338"/>
      <c r="F1461" s="332"/>
    </row>
    <row r="1462" spans="1:6" s="62" customFormat="1" ht="6" customHeight="1" x14ac:dyDescent="0.3">
      <c r="A1462" s="252"/>
      <c r="B1462" s="25"/>
      <c r="C1462" s="243"/>
      <c r="D1462" s="56"/>
      <c r="E1462" s="338"/>
      <c r="F1462" s="332"/>
    </row>
    <row r="1463" spans="1:6" s="62" customFormat="1" ht="30" customHeight="1" x14ac:dyDescent="0.3">
      <c r="A1463" s="252"/>
      <c r="B1463" s="32" t="s">
        <v>1199</v>
      </c>
      <c r="C1463" s="243"/>
      <c r="D1463" s="56"/>
      <c r="E1463" s="338"/>
      <c r="F1463" s="332"/>
    </row>
    <row r="1464" spans="1:6" s="62" customFormat="1" ht="15.9" customHeight="1" x14ac:dyDescent="0.3">
      <c r="A1464" s="252"/>
      <c r="B1464" s="31" t="s">
        <v>990</v>
      </c>
      <c r="C1464" s="243" t="s">
        <v>312</v>
      </c>
      <c r="D1464" s="56">
        <v>2</v>
      </c>
      <c r="E1464" s="338"/>
      <c r="F1464" s="326"/>
    </row>
    <row r="1465" spans="1:6" s="62" customFormat="1" ht="15.9" customHeight="1" x14ac:dyDescent="0.3">
      <c r="A1465" s="252"/>
      <c r="B1465" s="31" t="s">
        <v>992</v>
      </c>
      <c r="C1465" s="243" t="s">
        <v>312</v>
      </c>
      <c r="D1465" s="56">
        <f>+D1464</f>
        <v>2</v>
      </c>
      <c r="E1465" s="326"/>
      <c r="F1465" s="326"/>
    </row>
    <row r="1466" spans="1:6" s="62" customFormat="1" ht="6" customHeight="1" x14ac:dyDescent="0.3">
      <c r="A1466" s="252"/>
      <c r="B1466" s="25"/>
      <c r="C1466" s="243"/>
      <c r="D1466" s="56"/>
      <c r="E1466" s="338"/>
      <c r="F1466" s="332"/>
    </row>
    <row r="1467" spans="1:6" s="62" customFormat="1" ht="15.9" customHeight="1" x14ac:dyDescent="0.3">
      <c r="A1467" s="252"/>
      <c r="B1467" s="54" t="s">
        <v>1171</v>
      </c>
      <c r="C1467" s="243"/>
      <c r="D1467" s="56"/>
      <c r="E1467" s="338"/>
      <c r="F1467" s="348"/>
    </row>
    <row r="1468" spans="1:6" s="62" customFormat="1" ht="6" customHeight="1" x14ac:dyDescent="0.3">
      <c r="A1468" s="252"/>
      <c r="B1468" s="25"/>
      <c r="C1468" s="243"/>
      <c r="D1468" s="56"/>
      <c r="E1468" s="338"/>
      <c r="F1468" s="332"/>
    </row>
    <row r="1469" spans="1:6" s="62" customFormat="1" ht="15.9" customHeight="1" x14ac:dyDescent="0.3">
      <c r="A1469" s="252"/>
      <c r="B1469" s="75" t="s">
        <v>1200</v>
      </c>
      <c r="C1469" s="243" t="s">
        <v>312</v>
      </c>
      <c r="D1469" s="56">
        <v>1</v>
      </c>
      <c r="E1469" s="338"/>
      <c r="F1469" s="326"/>
    </row>
    <row r="1470" spans="1:6" s="62" customFormat="1" ht="6" customHeight="1" x14ac:dyDescent="0.3">
      <c r="A1470" s="252"/>
      <c r="B1470" s="25"/>
      <c r="C1470" s="243"/>
      <c r="D1470" s="56"/>
      <c r="E1470" s="338"/>
      <c r="F1470" s="332"/>
    </row>
    <row r="1471" spans="1:6" s="62" customFormat="1" ht="15.9" customHeight="1" x14ac:dyDescent="0.3">
      <c r="A1471" s="252"/>
      <c r="B1471" s="25" t="s">
        <v>1173</v>
      </c>
      <c r="C1471" s="243" t="s">
        <v>312</v>
      </c>
      <c r="D1471" s="56">
        <v>3</v>
      </c>
      <c r="E1471" s="338"/>
      <c r="F1471" s="326"/>
    </row>
    <row r="1472" spans="1:6" s="62" customFormat="1" ht="6" customHeight="1" x14ac:dyDescent="0.3">
      <c r="A1472" s="252"/>
      <c r="B1472" s="25"/>
      <c r="C1472" s="243"/>
      <c r="D1472" s="56"/>
      <c r="E1472" s="338"/>
      <c r="F1472" s="332"/>
    </row>
    <row r="1473" spans="1:6" s="62" customFormat="1" ht="15.9" customHeight="1" x14ac:dyDescent="0.3">
      <c r="A1473" s="252"/>
      <c r="B1473" s="75" t="s">
        <v>1201</v>
      </c>
      <c r="C1473" s="243" t="s">
        <v>312</v>
      </c>
      <c r="D1473" s="56">
        <v>2</v>
      </c>
      <c r="E1473" s="338"/>
      <c r="F1473" s="326"/>
    </row>
    <row r="1474" spans="1:6" s="62" customFormat="1" ht="15.9" customHeight="1" x14ac:dyDescent="0.3">
      <c r="A1474" s="252"/>
      <c r="B1474" s="75"/>
      <c r="C1474" s="243"/>
      <c r="D1474" s="56"/>
      <c r="E1474" s="338"/>
      <c r="F1474" s="348"/>
    </row>
    <row r="1475" spans="1:6" s="62" customFormat="1" ht="15.9" customHeight="1" x14ac:dyDescent="0.3">
      <c r="A1475" s="252"/>
      <c r="B1475" s="75"/>
      <c r="C1475" s="243"/>
      <c r="D1475" s="56"/>
      <c r="E1475" s="338"/>
      <c r="F1475" s="348"/>
    </row>
    <row r="1476" spans="1:6" s="62" customFormat="1" ht="15.9" customHeight="1" x14ac:dyDescent="0.3">
      <c r="A1476" s="252"/>
      <c r="B1476" s="75"/>
      <c r="C1476" s="243"/>
      <c r="D1476" s="56"/>
      <c r="E1476" s="338"/>
      <c r="F1476" s="348"/>
    </row>
    <row r="1477" spans="1:6" s="62" customFormat="1" ht="15.9" customHeight="1" x14ac:dyDescent="0.3">
      <c r="A1477" s="252"/>
      <c r="B1477" s="75"/>
      <c r="C1477" s="243"/>
      <c r="D1477" s="56"/>
      <c r="E1477" s="338"/>
      <c r="F1477" s="348"/>
    </row>
    <row r="1478" spans="1:6" s="62" customFormat="1" ht="15.9" customHeight="1" x14ac:dyDescent="0.3">
      <c r="A1478" s="252"/>
      <c r="B1478" s="75"/>
      <c r="C1478" s="243"/>
      <c r="D1478" s="56"/>
      <c r="E1478" s="338"/>
      <c r="F1478" s="348"/>
    </row>
    <row r="1479" spans="1:6" s="62" customFormat="1" ht="15.9" customHeight="1" x14ac:dyDescent="0.3">
      <c r="A1479" s="252"/>
      <c r="B1479" s="75"/>
      <c r="C1479" s="243"/>
      <c r="D1479" s="56"/>
      <c r="E1479" s="338"/>
      <c r="F1479" s="348"/>
    </row>
    <row r="1480" spans="1:6" s="62" customFormat="1" ht="15.9" customHeight="1" x14ac:dyDescent="0.3">
      <c r="A1480" s="252"/>
      <c r="B1480" s="75"/>
      <c r="C1480" s="243"/>
      <c r="D1480" s="56"/>
      <c r="E1480" s="338"/>
      <c r="F1480" s="348"/>
    </row>
    <row r="1481" spans="1:6" s="62" customFormat="1" ht="15.9" customHeight="1" x14ac:dyDescent="0.3">
      <c r="A1481" s="252"/>
      <c r="B1481" s="75"/>
      <c r="C1481" s="243"/>
      <c r="D1481" s="56"/>
      <c r="E1481" s="338"/>
      <c r="F1481" s="348"/>
    </row>
    <row r="1482" spans="1:6" s="62" customFormat="1" ht="15.9" customHeight="1" x14ac:dyDescent="0.3">
      <c r="A1482" s="252"/>
      <c r="B1482" s="75"/>
      <c r="C1482" s="243"/>
      <c r="D1482" s="56"/>
      <c r="E1482" s="338"/>
      <c r="F1482" s="348"/>
    </row>
    <row r="1483" spans="1:6" s="62" customFormat="1" ht="15.9" customHeight="1" x14ac:dyDescent="0.3">
      <c r="A1483" s="252"/>
      <c r="B1483" s="75"/>
      <c r="C1483" s="243"/>
      <c r="D1483" s="56"/>
      <c r="E1483" s="338"/>
      <c r="F1483" s="348"/>
    </row>
    <row r="1484" spans="1:6" s="62" customFormat="1" ht="15.9" customHeight="1" x14ac:dyDescent="0.3">
      <c r="A1484" s="252"/>
      <c r="B1484" s="75"/>
      <c r="C1484" s="243"/>
      <c r="D1484" s="56"/>
      <c r="E1484" s="338"/>
      <c r="F1484" s="348"/>
    </row>
    <row r="1485" spans="1:6" s="62" customFormat="1" ht="15.9" customHeight="1" x14ac:dyDescent="0.3">
      <c r="A1485" s="252"/>
      <c r="B1485" s="75"/>
      <c r="C1485" s="243"/>
      <c r="D1485" s="56"/>
      <c r="E1485" s="338"/>
      <c r="F1485" s="348"/>
    </row>
    <row r="1486" spans="1:6" s="62" customFormat="1" ht="15.9" customHeight="1" x14ac:dyDescent="0.3">
      <c r="A1486" s="252"/>
      <c r="B1486" s="75"/>
      <c r="C1486" s="243"/>
      <c r="D1486" s="56"/>
      <c r="E1486" s="338"/>
      <c r="F1486" s="348"/>
    </row>
    <row r="1487" spans="1:6" s="62" customFormat="1" ht="15.9" customHeight="1" x14ac:dyDescent="0.3">
      <c r="A1487" s="252"/>
      <c r="B1487" s="75"/>
      <c r="C1487" s="243"/>
      <c r="D1487" s="56"/>
      <c r="E1487" s="338"/>
      <c r="F1487" s="348"/>
    </row>
    <row r="1488" spans="1:6" s="62" customFormat="1" ht="15.9" customHeight="1" x14ac:dyDescent="0.3">
      <c r="A1488" s="252"/>
      <c r="B1488" s="75"/>
      <c r="C1488" s="243"/>
      <c r="D1488" s="56"/>
      <c r="E1488" s="338"/>
      <c r="F1488" s="348"/>
    </row>
    <row r="1489" spans="1:6" s="62" customFormat="1" ht="15.9" customHeight="1" x14ac:dyDescent="0.3">
      <c r="A1489" s="252"/>
      <c r="B1489" s="75"/>
      <c r="C1489" s="243"/>
      <c r="D1489" s="56"/>
      <c r="E1489" s="338"/>
      <c r="F1489" s="348"/>
    </row>
    <row r="1490" spans="1:6" s="62" customFormat="1" ht="15.9" customHeight="1" x14ac:dyDescent="0.3">
      <c r="A1490" s="252"/>
      <c r="B1490" s="75"/>
      <c r="C1490" s="243"/>
      <c r="D1490" s="56"/>
      <c r="E1490" s="338"/>
      <c r="F1490" s="348"/>
    </row>
    <row r="1491" spans="1:6" s="62" customFormat="1" ht="15.9" customHeight="1" x14ac:dyDescent="0.3">
      <c r="A1491" s="252"/>
      <c r="B1491" s="75"/>
      <c r="C1491" s="243"/>
      <c r="D1491" s="56"/>
      <c r="E1491" s="338"/>
      <c r="F1491" s="348"/>
    </row>
    <row r="1492" spans="1:6" s="62" customFormat="1" ht="15.9" customHeight="1" x14ac:dyDescent="0.3">
      <c r="A1492" s="252"/>
      <c r="B1492" s="75"/>
      <c r="C1492" s="243"/>
      <c r="D1492" s="56"/>
      <c r="E1492" s="338"/>
      <c r="F1492" s="348"/>
    </row>
    <row r="1493" spans="1:6" s="62" customFormat="1" ht="15.9" customHeight="1" x14ac:dyDescent="0.3">
      <c r="A1493" s="252"/>
      <c r="B1493" s="75"/>
      <c r="C1493" s="243"/>
      <c r="D1493" s="56"/>
      <c r="E1493" s="338"/>
      <c r="F1493" s="348"/>
    </row>
    <row r="1494" spans="1:6" s="62" customFormat="1" ht="15.9" customHeight="1" x14ac:dyDescent="0.3">
      <c r="A1494" s="252"/>
      <c r="B1494" s="75"/>
      <c r="C1494" s="243"/>
      <c r="D1494" s="56"/>
      <c r="E1494" s="338"/>
      <c r="F1494" s="348"/>
    </row>
    <row r="1495" spans="1:6" s="62" customFormat="1" ht="15.9" customHeight="1" x14ac:dyDescent="0.3">
      <c r="A1495" s="252"/>
      <c r="B1495" s="75"/>
      <c r="C1495" s="243"/>
      <c r="D1495" s="56"/>
      <c r="E1495" s="338"/>
      <c r="F1495" s="348"/>
    </row>
    <row r="1496" spans="1:6" s="62" customFormat="1" ht="15.9" customHeight="1" x14ac:dyDescent="0.3">
      <c r="A1496" s="252"/>
      <c r="B1496" s="75"/>
      <c r="C1496" s="243"/>
      <c r="D1496" s="56"/>
      <c r="E1496" s="338"/>
      <c r="F1496" s="348"/>
    </row>
    <row r="1497" spans="1:6" s="62" customFormat="1" ht="15.9" customHeight="1" x14ac:dyDescent="0.3">
      <c r="A1497" s="252"/>
      <c r="B1497" s="75"/>
      <c r="C1497" s="243"/>
      <c r="D1497" s="56"/>
      <c r="E1497" s="338"/>
      <c r="F1497" s="348"/>
    </row>
    <row r="1498" spans="1:6" s="62" customFormat="1" ht="15.9" customHeight="1" x14ac:dyDescent="0.3">
      <c r="A1498" s="252"/>
      <c r="B1498" s="75"/>
      <c r="C1498" s="243"/>
      <c r="D1498" s="56"/>
      <c r="E1498" s="338"/>
      <c r="F1498" s="348"/>
    </row>
    <row r="1499" spans="1:6" s="62" customFormat="1" ht="15.9" customHeight="1" x14ac:dyDescent="0.3">
      <c r="A1499" s="252"/>
      <c r="B1499" s="75"/>
      <c r="C1499" s="243"/>
      <c r="D1499" s="56"/>
      <c r="E1499" s="338"/>
      <c r="F1499" s="348"/>
    </row>
    <row r="1500" spans="1:6" s="62" customFormat="1" ht="15.9" customHeight="1" x14ac:dyDescent="0.3">
      <c r="A1500" s="252"/>
      <c r="B1500" s="75"/>
      <c r="C1500" s="243"/>
      <c r="D1500" s="56"/>
      <c r="E1500" s="338"/>
      <c r="F1500" s="348"/>
    </row>
    <row r="1501" spans="1:6" s="62" customFormat="1" ht="15.9" customHeight="1" x14ac:dyDescent="0.3">
      <c r="A1501" s="252"/>
      <c r="B1501" s="75"/>
      <c r="C1501" s="243"/>
      <c r="D1501" s="56"/>
      <c r="E1501" s="338"/>
      <c r="F1501" s="348"/>
    </row>
    <row r="1502" spans="1:6" s="62" customFormat="1" ht="15.9" customHeight="1" x14ac:dyDescent="0.3">
      <c r="A1502" s="252"/>
      <c r="B1502" s="75"/>
      <c r="C1502" s="243"/>
      <c r="D1502" s="56"/>
      <c r="E1502" s="338"/>
      <c r="F1502" s="348"/>
    </row>
    <row r="1503" spans="1:6" s="62" customFormat="1" ht="15.9" customHeight="1" x14ac:dyDescent="0.3">
      <c r="A1503" s="252"/>
      <c r="B1503" s="75"/>
      <c r="C1503" s="243"/>
      <c r="D1503" s="56"/>
      <c r="E1503" s="338"/>
      <c r="F1503" s="348"/>
    </row>
    <row r="1504" spans="1:6" s="62" customFormat="1" ht="15.9" customHeight="1" x14ac:dyDescent="0.3">
      <c r="A1504" s="252"/>
      <c r="B1504" s="75"/>
      <c r="C1504" s="243"/>
      <c r="D1504" s="56"/>
      <c r="E1504" s="338"/>
      <c r="F1504" s="348"/>
    </row>
    <row r="1505" spans="1:6" s="62" customFormat="1" ht="15.9" customHeight="1" x14ac:dyDescent="0.3">
      <c r="A1505" s="252"/>
      <c r="B1505" s="75"/>
      <c r="C1505" s="243"/>
      <c r="D1505" s="56"/>
      <c r="E1505" s="338"/>
      <c r="F1505" s="348"/>
    </row>
    <row r="1506" spans="1:6" s="62" customFormat="1" ht="15.9" customHeight="1" x14ac:dyDescent="0.3">
      <c r="A1506" s="252"/>
      <c r="B1506" s="75"/>
      <c r="C1506" s="243"/>
      <c r="D1506" s="56"/>
      <c r="E1506" s="338"/>
      <c r="F1506" s="348"/>
    </row>
    <row r="1507" spans="1:6" s="62" customFormat="1" ht="15.9" customHeight="1" x14ac:dyDescent="0.3">
      <c r="A1507" s="252"/>
      <c r="B1507" s="75"/>
      <c r="C1507" s="243"/>
      <c r="D1507" s="56"/>
      <c r="E1507" s="338"/>
      <c r="F1507" s="348"/>
    </row>
    <row r="1508" spans="1:6" s="62" customFormat="1" ht="15.9" customHeight="1" x14ac:dyDescent="0.3">
      <c r="A1508" s="252"/>
      <c r="B1508" s="75"/>
      <c r="C1508" s="243"/>
      <c r="D1508" s="56"/>
      <c r="E1508" s="338"/>
      <c r="F1508" s="348"/>
    </row>
    <row r="1509" spans="1:6" s="62" customFormat="1" ht="15.9" customHeight="1" x14ac:dyDescent="0.3">
      <c r="A1509" s="252"/>
      <c r="B1509" s="75"/>
      <c r="C1509" s="243"/>
      <c r="D1509" s="56"/>
      <c r="E1509" s="338"/>
      <c r="F1509" s="348"/>
    </row>
    <row r="1510" spans="1:6" s="62" customFormat="1" ht="15.9" customHeight="1" x14ac:dyDescent="0.3">
      <c r="A1510" s="252"/>
      <c r="B1510" s="75"/>
      <c r="C1510" s="243"/>
      <c r="D1510" s="56"/>
      <c r="E1510" s="338"/>
      <c r="F1510" s="348"/>
    </row>
    <row r="1511" spans="1:6" s="62" customFormat="1" ht="15.9" customHeight="1" x14ac:dyDescent="0.3">
      <c r="A1511" s="252"/>
      <c r="B1511" s="75"/>
      <c r="C1511" s="243"/>
      <c r="D1511" s="56"/>
      <c r="E1511" s="338"/>
      <c r="F1511" s="348"/>
    </row>
    <row r="1512" spans="1:6" s="62" customFormat="1" ht="15.9" customHeight="1" x14ac:dyDescent="0.3">
      <c r="A1512" s="252"/>
      <c r="B1512" s="75"/>
      <c r="C1512" s="243"/>
      <c r="D1512" s="56"/>
      <c r="E1512" s="338"/>
      <c r="F1512" s="348"/>
    </row>
    <row r="1513" spans="1:6" s="62" customFormat="1" ht="15.9" customHeight="1" x14ac:dyDescent="0.3">
      <c r="A1513" s="252"/>
      <c r="B1513" s="75"/>
      <c r="C1513" s="243"/>
      <c r="D1513" s="56"/>
      <c r="E1513" s="338"/>
      <c r="F1513" s="348"/>
    </row>
    <row r="1514" spans="1:6" s="62" customFormat="1" ht="15.9" customHeight="1" x14ac:dyDescent="0.3">
      <c r="A1514" s="252"/>
      <c r="B1514" s="75"/>
      <c r="C1514" s="243"/>
      <c r="D1514" s="56"/>
      <c r="E1514" s="338"/>
      <c r="F1514" s="348"/>
    </row>
    <row r="1515" spans="1:6" s="62" customFormat="1" ht="15.9" customHeight="1" x14ac:dyDescent="0.3">
      <c r="A1515" s="252"/>
      <c r="B1515" s="75"/>
      <c r="C1515" s="243"/>
      <c r="D1515" s="56"/>
      <c r="E1515" s="338"/>
      <c r="F1515" s="348"/>
    </row>
    <row r="1516" spans="1:6" s="62" customFormat="1" ht="15.9" customHeight="1" x14ac:dyDescent="0.3">
      <c r="A1516" s="252"/>
      <c r="B1516" s="75"/>
      <c r="C1516" s="243"/>
      <c r="D1516" s="56"/>
      <c r="E1516" s="338"/>
      <c r="F1516" s="348"/>
    </row>
    <row r="1517" spans="1:6" s="62" customFormat="1" ht="15.9" customHeight="1" x14ac:dyDescent="0.3">
      <c r="A1517" s="252"/>
      <c r="B1517" s="75"/>
      <c r="C1517" s="243"/>
      <c r="D1517" s="56"/>
      <c r="E1517" s="338"/>
      <c r="F1517" s="348"/>
    </row>
    <row r="1518" spans="1:6" s="62" customFormat="1" ht="15.9" customHeight="1" x14ac:dyDescent="0.3">
      <c r="A1518" s="252"/>
      <c r="B1518" s="75"/>
      <c r="C1518" s="243"/>
      <c r="D1518" s="56"/>
      <c r="E1518" s="338"/>
      <c r="F1518" s="348"/>
    </row>
    <row r="1519" spans="1:6" s="62" customFormat="1" ht="15.9" customHeight="1" x14ac:dyDescent="0.3">
      <c r="A1519" s="252"/>
      <c r="B1519" s="75"/>
      <c r="C1519" s="243"/>
      <c r="D1519" s="56"/>
      <c r="E1519" s="338"/>
      <c r="F1519" s="348"/>
    </row>
    <row r="1520" spans="1:6" s="62" customFormat="1" ht="15.9" customHeight="1" x14ac:dyDescent="0.3">
      <c r="A1520" s="252"/>
      <c r="B1520" s="75"/>
      <c r="C1520" s="243"/>
      <c r="D1520" s="56"/>
      <c r="E1520" s="338"/>
      <c r="F1520" s="348"/>
    </row>
    <row r="1521" spans="1:6" s="62" customFormat="1" ht="15.9" customHeight="1" x14ac:dyDescent="0.3">
      <c r="A1521" s="252"/>
      <c r="B1521" s="75"/>
      <c r="C1521" s="243"/>
      <c r="D1521" s="56"/>
      <c r="E1521" s="338"/>
      <c r="F1521" s="348"/>
    </row>
    <row r="1522" spans="1:6" s="62" customFormat="1" ht="15.9" customHeight="1" thickBot="1" x14ac:dyDescent="0.35">
      <c r="A1522" s="252"/>
      <c r="B1522" s="80"/>
      <c r="C1522" s="243"/>
      <c r="D1522" s="78"/>
      <c r="E1522" s="338"/>
      <c r="F1522" s="351"/>
    </row>
    <row r="1523" spans="1:6" s="62" customFormat="1" ht="24.9" customHeight="1" thickBot="1" x14ac:dyDescent="0.35">
      <c r="A1523" s="245"/>
      <c r="B1523" s="35" t="s">
        <v>1480</v>
      </c>
      <c r="C1523" s="81"/>
      <c r="D1523" s="82"/>
      <c r="E1523" s="344"/>
      <c r="F1523" s="352"/>
    </row>
    <row r="1524" spans="1:6" s="62" customFormat="1" ht="15.9" customHeight="1" thickBot="1" x14ac:dyDescent="0.35">
      <c r="A1524" s="258"/>
      <c r="B1524" s="242"/>
      <c r="C1524" s="259"/>
      <c r="D1524" s="259"/>
      <c r="E1524" s="339"/>
      <c r="F1524" s="350"/>
    </row>
    <row r="1525" spans="1:6" s="62" customFormat="1" ht="24.9" customHeight="1" thickBot="1" x14ac:dyDescent="0.35">
      <c r="A1525" s="256" t="s">
        <v>1149</v>
      </c>
      <c r="B1525" s="23" t="s">
        <v>1150</v>
      </c>
      <c r="C1525" s="61" t="s">
        <v>1151</v>
      </c>
      <c r="D1525" s="61" t="s">
        <v>1152</v>
      </c>
      <c r="E1525" s="334" t="s">
        <v>1153</v>
      </c>
      <c r="F1525" s="335" t="s">
        <v>1154</v>
      </c>
    </row>
    <row r="1526" spans="1:6" s="62" customFormat="1" ht="12" customHeight="1" x14ac:dyDescent="0.3">
      <c r="A1526" s="258"/>
      <c r="B1526" s="63"/>
      <c r="C1526" s="259"/>
      <c r="D1526" s="65"/>
      <c r="E1526" s="339"/>
      <c r="F1526" s="337"/>
    </row>
    <row r="1527" spans="1:6" s="62" customFormat="1" ht="20.100000000000001" customHeight="1" x14ac:dyDescent="0.3">
      <c r="A1527" s="258"/>
      <c r="B1527" s="30" t="s">
        <v>1202</v>
      </c>
      <c r="C1527" s="259"/>
      <c r="D1527" s="68"/>
      <c r="E1527" s="339"/>
      <c r="F1527" s="340"/>
    </row>
    <row r="1528" spans="1:6" s="62" customFormat="1" ht="12" customHeight="1" x14ac:dyDescent="0.3">
      <c r="A1528" s="258"/>
      <c r="B1528" s="67"/>
      <c r="C1528" s="259"/>
      <c r="D1528" s="68"/>
      <c r="E1528" s="339"/>
      <c r="F1528" s="340"/>
    </row>
    <row r="1529" spans="1:6" s="62" customFormat="1" ht="50.1" customHeight="1" x14ac:dyDescent="0.3">
      <c r="A1529" s="258" t="s">
        <v>942</v>
      </c>
      <c r="B1529" s="33" t="s">
        <v>1157</v>
      </c>
      <c r="C1529" s="221"/>
      <c r="D1529" s="67"/>
      <c r="E1529" s="341"/>
      <c r="F1529" s="342"/>
    </row>
    <row r="1530" spans="1:6" s="62" customFormat="1" ht="45" customHeight="1" x14ac:dyDescent="0.3">
      <c r="A1530" s="260"/>
      <c r="B1530" s="32" t="s">
        <v>1203</v>
      </c>
      <c r="C1530" s="243"/>
      <c r="D1530" s="56"/>
      <c r="E1530" s="338"/>
      <c r="F1530" s="332"/>
    </row>
    <row r="1531" spans="1:6" s="62" customFormat="1" ht="15.9" customHeight="1" x14ac:dyDescent="0.3">
      <c r="A1531" s="252"/>
      <c r="B1531" s="70"/>
      <c r="C1531" s="243"/>
      <c r="D1531" s="56"/>
      <c r="E1531" s="338"/>
      <c r="F1531" s="332"/>
    </row>
    <row r="1532" spans="1:6" s="62" customFormat="1" ht="15.9" customHeight="1" x14ac:dyDescent="0.3">
      <c r="A1532" s="252"/>
      <c r="B1532" s="32" t="s">
        <v>1204</v>
      </c>
      <c r="C1532" s="243"/>
      <c r="D1532" s="56"/>
      <c r="E1532" s="338"/>
      <c r="F1532" s="332"/>
    </row>
    <row r="1533" spans="1:6" s="62" customFormat="1" ht="15.9" customHeight="1" x14ac:dyDescent="0.3">
      <c r="A1533" s="252"/>
      <c r="B1533" s="31" t="s">
        <v>990</v>
      </c>
      <c r="C1533" s="243" t="s">
        <v>310</v>
      </c>
      <c r="D1533" s="56">
        <v>2200</v>
      </c>
      <c r="E1533" s="338"/>
      <c r="F1533" s="326"/>
    </row>
    <row r="1534" spans="1:6" s="62" customFormat="1" ht="15.9" customHeight="1" x14ac:dyDescent="0.3">
      <c r="A1534" s="252"/>
      <c r="B1534" s="31" t="s">
        <v>992</v>
      </c>
      <c r="C1534" s="243" t="s">
        <v>310</v>
      </c>
      <c r="D1534" s="56">
        <f>+D1533</f>
        <v>2200</v>
      </c>
      <c r="E1534" s="326"/>
      <c r="F1534" s="326"/>
    </row>
    <row r="1535" spans="1:6" s="62" customFormat="1" ht="15.9" customHeight="1" x14ac:dyDescent="0.3">
      <c r="A1535" s="252"/>
      <c r="B1535" s="32"/>
      <c r="C1535" s="243"/>
      <c r="D1535" s="56"/>
      <c r="E1535" s="338"/>
      <c r="F1535" s="332"/>
    </row>
    <row r="1536" spans="1:6" s="62" customFormat="1" ht="15.9" customHeight="1" x14ac:dyDescent="0.3">
      <c r="A1536" s="252"/>
      <c r="B1536" s="32" t="s">
        <v>1205</v>
      </c>
      <c r="C1536" s="243"/>
      <c r="D1536" s="56"/>
      <c r="E1536" s="338"/>
      <c r="F1536" s="332"/>
    </row>
    <row r="1537" spans="1:6" s="62" customFormat="1" ht="15.9" customHeight="1" x14ac:dyDescent="0.3">
      <c r="A1537" s="252"/>
      <c r="B1537" s="31" t="s">
        <v>990</v>
      </c>
      <c r="C1537" s="243" t="s">
        <v>312</v>
      </c>
      <c r="D1537" s="56">
        <v>24</v>
      </c>
      <c r="E1537" s="338"/>
      <c r="F1537" s="326"/>
    </row>
    <row r="1538" spans="1:6" s="62" customFormat="1" ht="15.9" customHeight="1" x14ac:dyDescent="0.3">
      <c r="A1538" s="252"/>
      <c r="B1538" s="31" t="s">
        <v>992</v>
      </c>
      <c r="C1538" s="243" t="s">
        <v>312</v>
      </c>
      <c r="D1538" s="56">
        <v>24</v>
      </c>
      <c r="E1538" s="326"/>
      <c r="F1538" s="326"/>
    </row>
    <row r="1539" spans="1:6" s="62" customFormat="1" ht="15.9" customHeight="1" x14ac:dyDescent="0.3">
      <c r="A1539" s="252"/>
      <c r="B1539" s="32"/>
      <c r="C1539" s="243"/>
      <c r="D1539" s="56"/>
      <c r="E1539" s="338"/>
      <c r="F1539" s="332"/>
    </row>
    <row r="1540" spans="1:6" s="62" customFormat="1" ht="30" customHeight="1" x14ac:dyDescent="0.3">
      <c r="A1540" s="252"/>
      <c r="B1540" s="70" t="s">
        <v>1206</v>
      </c>
      <c r="C1540" s="243"/>
      <c r="D1540" s="56"/>
      <c r="E1540" s="338"/>
      <c r="F1540" s="332"/>
    </row>
    <row r="1541" spans="1:6" s="62" customFormat="1" ht="15.9" customHeight="1" x14ac:dyDescent="0.3">
      <c r="A1541" s="252"/>
      <c r="B1541" s="31" t="s">
        <v>990</v>
      </c>
      <c r="C1541" s="243" t="s">
        <v>312</v>
      </c>
      <c r="D1541" s="56">
        <f>SUM(D1537+D1548)</f>
        <v>24</v>
      </c>
      <c r="E1541" s="338"/>
      <c r="F1541" s="326"/>
    </row>
    <row r="1542" spans="1:6" s="62" customFormat="1" ht="15.9" customHeight="1" x14ac:dyDescent="0.3">
      <c r="A1542" s="252"/>
      <c r="B1542" s="31" t="s">
        <v>992</v>
      </c>
      <c r="C1542" s="243" t="s">
        <v>312</v>
      </c>
      <c r="D1542" s="56">
        <f>SUM(D1538+D1552)</f>
        <v>24</v>
      </c>
      <c r="E1542" s="326"/>
      <c r="F1542" s="326"/>
    </row>
    <row r="1543" spans="1:6" s="62" customFormat="1" ht="15.9" customHeight="1" x14ac:dyDescent="0.3">
      <c r="A1543" s="252"/>
      <c r="B1543" s="32"/>
      <c r="C1543" s="243"/>
      <c r="D1543" s="56"/>
      <c r="E1543" s="338"/>
      <c r="F1543" s="332"/>
    </row>
    <row r="1544" spans="1:6" s="62" customFormat="1" ht="30" customHeight="1" x14ac:dyDescent="0.3">
      <c r="A1544" s="252"/>
      <c r="B1544" s="70" t="s">
        <v>1207</v>
      </c>
      <c r="C1544" s="243"/>
      <c r="D1544" s="56"/>
      <c r="E1544" s="338"/>
      <c r="F1544" s="332"/>
    </row>
    <row r="1545" spans="1:6" s="62" customFormat="1" ht="15.9" customHeight="1" x14ac:dyDescent="0.3">
      <c r="A1545" s="252"/>
      <c r="B1545" s="31" t="s">
        <v>990</v>
      </c>
      <c r="C1545" s="243" t="s">
        <v>312</v>
      </c>
      <c r="D1545" s="56">
        <v>10</v>
      </c>
      <c r="E1545" s="338"/>
      <c r="F1545" s="326"/>
    </row>
    <row r="1546" spans="1:6" s="62" customFormat="1" ht="15.9" customHeight="1" x14ac:dyDescent="0.3">
      <c r="A1546" s="252"/>
      <c r="B1546" s="31" t="s">
        <v>992</v>
      </c>
      <c r="C1546" s="243" t="s">
        <v>312</v>
      </c>
      <c r="D1546" s="56">
        <f>+D1545</f>
        <v>10</v>
      </c>
      <c r="E1546" s="326"/>
      <c r="F1546" s="326"/>
    </row>
    <row r="1547" spans="1:6" s="62" customFormat="1" ht="15.9" customHeight="1" x14ac:dyDescent="0.3">
      <c r="A1547" s="252"/>
      <c r="B1547" s="32"/>
      <c r="C1547" s="243"/>
      <c r="D1547" s="56"/>
      <c r="E1547" s="338"/>
      <c r="F1547" s="332"/>
    </row>
    <row r="1548" spans="1:6" s="62" customFormat="1" ht="45" customHeight="1" x14ac:dyDescent="0.3">
      <c r="A1548" s="252"/>
      <c r="B1548" s="70" t="s">
        <v>1208</v>
      </c>
      <c r="C1548" s="261"/>
      <c r="D1548" s="72"/>
      <c r="E1548" s="338"/>
      <c r="F1548" s="332"/>
    </row>
    <row r="1549" spans="1:6" s="62" customFormat="1" ht="15.9" customHeight="1" x14ac:dyDescent="0.3">
      <c r="A1549" s="252"/>
      <c r="B1549" s="31" t="s">
        <v>990</v>
      </c>
      <c r="C1549" s="261" t="s">
        <v>312</v>
      </c>
      <c r="D1549" s="72">
        <v>1</v>
      </c>
      <c r="E1549" s="338"/>
      <c r="F1549" s="326"/>
    </row>
    <row r="1550" spans="1:6" s="62" customFormat="1" ht="15.9" customHeight="1" x14ac:dyDescent="0.3">
      <c r="A1550" s="252"/>
      <c r="B1550" s="31" t="s">
        <v>992</v>
      </c>
      <c r="C1550" s="261" t="s">
        <v>312</v>
      </c>
      <c r="D1550" s="72">
        <v>1</v>
      </c>
      <c r="E1550" s="326"/>
      <c r="F1550" s="326"/>
    </row>
    <row r="1551" spans="1:6" s="62" customFormat="1" ht="15.9" customHeight="1" x14ac:dyDescent="0.3">
      <c r="A1551" s="252"/>
      <c r="B1551" s="32"/>
      <c r="C1551" s="243"/>
      <c r="D1551" s="56"/>
      <c r="E1551" s="338"/>
      <c r="F1551" s="332"/>
    </row>
    <row r="1552" spans="1:6" s="62" customFormat="1" ht="15.9" customHeight="1" x14ac:dyDescent="0.3">
      <c r="A1552" s="252"/>
      <c r="B1552" s="70" t="s">
        <v>1209</v>
      </c>
      <c r="C1552" s="261"/>
      <c r="D1552" s="72"/>
      <c r="E1552" s="338"/>
      <c r="F1552" s="343"/>
    </row>
    <row r="1553" spans="1:6" s="62" customFormat="1" ht="15.9" customHeight="1" x14ac:dyDescent="0.3">
      <c r="A1553" s="252"/>
      <c r="B1553" s="31" t="s">
        <v>990</v>
      </c>
      <c r="C1553" s="261" t="s">
        <v>312</v>
      </c>
      <c r="D1553" s="72">
        <v>1</v>
      </c>
      <c r="E1553" s="338"/>
      <c r="F1553" s="326"/>
    </row>
    <row r="1554" spans="1:6" s="62" customFormat="1" ht="15.9" customHeight="1" x14ac:dyDescent="0.3">
      <c r="A1554" s="252"/>
      <c r="B1554" s="31" t="s">
        <v>992</v>
      </c>
      <c r="C1554" s="261" t="s">
        <v>312</v>
      </c>
      <c r="D1554" s="72">
        <v>1</v>
      </c>
      <c r="E1554" s="326"/>
      <c r="F1554" s="326"/>
    </row>
    <row r="1555" spans="1:6" s="62" customFormat="1" ht="15.9" customHeight="1" x14ac:dyDescent="0.3">
      <c r="A1555" s="252"/>
      <c r="B1555" s="31"/>
      <c r="C1555" s="261"/>
      <c r="D1555" s="72"/>
      <c r="E1555" s="338"/>
      <c r="F1555" s="343"/>
    </row>
    <row r="1556" spans="1:6" s="62" customFormat="1" ht="15.9" customHeight="1" x14ac:dyDescent="0.3">
      <c r="A1556" s="252"/>
      <c r="B1556" s="54" t="s">
        <v>1171</v>
      </c>
      <c r="C1556" s="243"/>
      <c r="D1556" s="56"/>
      <c r="E1556" s="338"/>
      <c r="F1556" s="348"/>
    </row>
    <row r="1557" spans="1:6" s="62" customFormat="1" ht="15.9" customHeight="1" x14ac:dyDescent="0.3">
      <c r="A1557" s="252"/>
      <c r="B1557" s="54"/>
      <c r="C1557" s="243"/>
      <c r="D1557" s="56"/>
      <c r="E1557" s="338"/>
      <c r="F1557" s="348"/>
    </row>
    <row r="1558" spans="1:6" s="62" customFormat="1" ht="15.9" customHeight="1" x14ac:dyDescent="0.3">
      <c r="A1558" s="260"/>
      <c r="B1558" s="25" t="s">
        <v>1200</v>
      </c>
      <c r="C1558" s="243" t="s">
        <v>312</v>
      </c>
      <c r="D1558" s="56">
        <v>1</v>
      </c>
      <c r="E1558" s="338"/>
      <c r="F1558" s="326"/>
    </row>
    <row r="1559" spans="1:6" s="62" customFormat="1" ht="15.9" customHeight="1" x14ac:dyDescent="0.3">
      <c r="A1559" s="260"/>
      <c r="B1559" s="25"/>
      <c r="C1559" s="243"/>
      <c r="D1559" s="56"/>
      <c r="E1559" s="338"/>
      <c r="F1559" s="332"/>
    </row>
    <row r="1560" spans="1:6" s="62" customFormat="1" ht="15.9" customHeight="1" x14ac:dyDescent="0.3">
      <c r="A1560" s="260"/>
      <c r="B1560" s="75" t="s">
        <v>1173</v>
      </c>
      <c r="C1560" s="243" t="s">
        <v>312</v>
      </c>
      <c r="D1560" s="56">
        <v>3</v>
      </c>
      <c r="E1560" s="338"/>
      <c r="F1560" s="326"/>
    </row>
    <row r="1561" spans="1:6" s="62" customFormat="1" ht="15.9" customHeight="1" x14ac:dyDescent="0.3">
      <c r="A1561" s="252"/>
      <c r="B1561" s="54"/>
      <c r="C1561" s="243"/>
      <c r="D1561" s="56"/>
      <c r="E1561" s="338"/>
      <c r="F1561" s="348"/>
    </row>
    <row r="1562" spans="1:6" s="62" customFormat="1" ht="15.9" customHeight="1" x14ac:dyDescent="0.3">
      <c r="A1562" s="252"/>
      <c r="B1562" s="54"/>
      <c r="C1562" s="243"/>
      <c r="D1562" s="56"/>
      <c r="E1562" s="338"/>
      <c r="F1562" s="348"/>
    </row>
    <row r="1563" spans="1:6" s="62" customFormat="1" ht="15.9" customHeight="1" x14ac:dyDescent="0.3">
      <c r="A1563" s="252"/>
      <c r="B1563" s="54"/>
      <c r="C1563" s="243"/>
      <c r="D1563" s="56"/>
      <c r="E1563" s="338"/>
      <c r="F1563" s="348"/>
    </row>
    <row r="1564" spans="1:6" s="62" customFormat="1" ht="15.9" customHeight="1" x14ac:dyDescent="0.3">
      <c r="A1564" s="252"/>
      <c r="B1564" s="54"/>
      <c r="C1564" s="243"/>
      <c r="D1564" s="56"/>
      <c r="E1564" s="338"/>
      <c r="F1564" s="348"/>
    </row>
    <row r="1565" spans="1:6" s="62" customFormat="1" ht="15.9" customHeight="1" x14ac:dyDescent="0.3">
      <c r="A1565" s="252"/>
      <c r="B1565" s="54"/>
      <c r="C1565" s="243"/>
      <c r="D1565" s="56"/>
      <c r="E1565" s="338"/>
      <c r="F1565" s="348"/>
    </row>
    <row r="1566" spans="1:6" s="62" customFormat="1" ht="15.9" customHeight="1" x14ac:dyDescent="0.3">
      <c r="A1566" s="252"/>
      <c r="B1566" s="54"/>
      <c r="C1566" s="243"/>
      <c r="D1566" s="56"/>
      <c r="E1566" s="338"/>
      <c r="F1566" s="348"/>
    </row>
    <row r="1567" spans="1:6" s="62" customFormat="1" ht="15.9" customHeight="1" x14ac:dyDescent="0.3">
      <c r="A1567" s="252"/>
      <c r="B1567" s="54"/>
      <c r="C1567" s="243"/>
      <c r="D1567" s="56"/>
      <c r="E1567" s="338"/>
      <c r="F1567" s="348"/>
    </row>
    <row r="1568" spans="1:6" s="62" customFormat="1" ht="15.9" customHeight="1" x14ac:dyDescent="0.3">
      <c r="A1568" s="252"/>
      <c r="B1568" s="54"/>
      <c r="C1568" s="243"/>
      <c r="D1568" s="56"/>
      <c r="E1568" s="338"/>
      <c r="F1568" s="348"/>
    </row>
    <row r="1569" spans="1:6" s="62" customFormat="1" ht="15.9" customHeight="1" x14ac:dyDescent="0.3">
      <c r="A1569" s="252"/>
      <c r="B1569" s="54"/>
      <c r="C1569" s="243"/>
      <c r="D1569" s="56"/>
      <c r="E1569" s="338"/>
      <c r="F1569" s="348"/>
    </row>
    <row r="1570" spans="1:6" s="62" customFormat="1" ht="15.9" customHeight="1" x14ac:dyDescent="0.3">
      <c r="A1570" s="252"/>
      <c r="B1570" s="54"/>
      <c r="C1570" s="243"/>
      <c r="D1570" s="56"/>
      <c r="E1570" s="338"/>
      <c r="F1570" s="348"/>
    </row>
    <row r="1571" spans="1:6" s="62" customFormat="1" ht="15.9" customHeight="1" x14ac:dyDescent="0.3">
      <c r="A1571" s="252"/>
      <c r="B1571" s="54"/>
      <c r="C1571" s="243"/>
      <c r="D1571" s="56"/>
      <c r="E1571" s="338"/>
      <c r="F1571" s="348"/>
    </row>
    <row r="1572" spans="1:6" s="62" customFormat="1" ht="15.9" customHeight="1" x14ac:dyDescent="0.3">
      <c r="A1572" s="252"/>
      <c r="B1572" s="54"/>
      <c r="C1572" s="243"/>
      <c r="D1572" s="56"/>
      <c r="E1572" s="338"/>
      <c r="F1572" s="348"/>
    </row>
    <row r="1573" spans="1:6" s="62" customFormat="1" ht="15.9" customHeight="1" x14ac:dyDescent="0.3">
      <c r="A1573" s="252"/>
      <c r="B1573" s="54"/>
      <c r="C1573" s="243"/>
      <c r="D1573" s="56"/>
      <c r="E1573" s="338"/>
      <c r="F1573" s="348"/>
    </row>
    <row r="1574" spans="1:6" s="62" customFormat="1" ht="15.9" customHeight="1" x14ac:dyDescent="0.3">
      <c r="A1574" s="252"/>
      <c r="B1574" s="54"/>
      <c r="C1574" s="243"/>
      <c r="D1574" s="56"/>
      <c r="E1574" s="338"/>
      <c r="F1574" s="348"/>
    </row>
    <row r="1575" spans="1:6" s="62" customFormat="1" ht="15.9" customHeight="1" x14ac:dyDescent="0.3">
      <c r="A1575" s="252"/>
      <c r="B1575" s="54"/>
      <c r="C1575" s="243"/>
      <c r="D1575" s="56"/>
      <c r="E1575" s="338"/>
      <c r="F1575" s="348"/>
    </row>
    <row r="1576" spans="1:6" s="62" customFormat="1" ht="15.9" customHeight="1" x14ac:dyDescent="0.3">
      <c r="A1576" s="252"/>
      <c r="B1576" s="54"/>
      <c r="C1576" s="243"/>
      <c r="D1576" s="56"/>
      <c r="E1576" s="338"/>
      <c r="F1576" s="348"/>
    </row>
    <row r="1577" spans="1:6" s="62" customFormat="1" ht="15.9" customHeight="1" x14ac:dyDescent="0.3">
      <c r="A1577" s="252"/>
      <c r="B1577" s="54"/>
      <c r="C1577" s="243"/>
      <c r="D1577" s="56"/>
      <c r="E1577" s="338"/>
      <c r="F1577" s="348"/>
    </row>
    <row r="1578" spans="1:6" s="62" customFormat="1" ht="15.9" customHeight="1" x14ac:dyDescent="0.3">
      <c r="A1578" s="252"/>
      <c r="B1578" s="54"/>
      <c r="C1578" s="243"/>
      <c r="D1578" s="56"/>
      <c r="E1578" s="338"/>
      <c r="F1578" s="348"/>
    </row>
    <row r="1579" spans="1:6" s="62" customFormat="1" ht="15.9" customHeight="1" x14ac:dyDescent="0.3">
      <c r="A1579" s="252"/>
      <c r="B1579" s="54"/>
      <c r="C1579" s="243"/>
      <c r="D1579" s="56"/>
      <c r="E1579" s="338"/>
      <c r="F1579" s="348"/>
    </row>
    <row r="1580" spans="1:6" s="62" customFormat="1" ht="15.9" customHeight="1" x14ac:dyDescent="0.3">
      <c r="A1580" s="252"/>
      <c r="B1580" s="54"/>
      <c r="C1580" s="243"/>
      <c r="D1580" s="56"/>
      <c r="E1580" s="338"/>
      <c r="F1580" s="348"/>
    </row>
    <row r="1581" spans="1:6" s="62" customFormat="1" ht="15.9" customHeight="1" x14ac:dyDescent="0.3">
      <c r="A1581" s="252"/>
      <c r="B1581" s="54"/>
      <c r="C1581" s="243"/>
      <c r="D1581" s="56"/>
      <c r="E1581" s="338"/>
      <c r="F1581" s="348"/>
    </row>
    <row r="1582" spans="1:6" s="62" customFormat="1" ht="15.9" customHeight="1" x14ac:dyDescent="0.3">
      <c r="A1582" s="252"/>
      <c r="B1582" s="54"/>
      <c r="C1582" s="243"/>
      <c r="D1582" s="56"/>
      <c r="E1582" s="338"/>
      <c r="F1582" s="348"/>
    </row>
    <row r="1583" spans="1:6" s="62" customFormat="1" ht="15.9" customHeight="1" x14ac:dyDescent="0.3">
      <c r="A1583" s="252"/>
      <c r="B1583" s="54"/>
      <c r="C1583" s="243"/>
      <c r="D1583" s="56"/>
      <c r="E1583" s="338"/>
      <c r="F1583" s="348"/>
    </row>
    <row r="1584" spans="1:6" s="62" customFormat="1" ht="15.9" customHeight="1" x14ac:dyDescent="0.3">
      <c r="A1584" s="252"/>
      <c r="B1584" s="54"/>
      <c r="C1584" s="243"/>
      <c r="D1584" s="56"/>
      <c r="E1584" s="338"/>
      <c r="F1584" s="348"/>
    </row>
    <row r="1585" spans="1:6" s="62" customFormat="1" ht="15.9" customHeight="1" x14ac:dyDescent="0.3">
      <c r="A1585" s="252"/>
      <c r="B1585" s="54"/>
      <c r="C1585" s="243"/>
      <c r="D1585" s="56"/>
      <c r="E1585" s="338"/>
      <c r="F1585" s="348"/>
    </row>
    <row r="1586" spans="1:6" s="62" customFormat="1" ht="15.9" customHeight="1" x14ac:dyDescent="0.3">
      <c r="A1586" s="252"/>
      <c r="B1586" s="54"/>
      <c r="C1586" s="243"/>
      <c r="D1586" s="56"/>
      <c r="E1586" s="338"/>
      <c r="F1586" s="348"/>
    </row>
    <row r="1587" spans="1:6" s="62" customFormat="1" ht="15.9" customHeight="1" x14ac:dyDescent="0.3">
      <c r="A1587" s="252"/>
      <c r="B1587" s="54"/>
      <c r="C1587" s="243"/>
      <c r="D1587" s="56"/>
      <c r="E1587" s="338"/>
      <c r="F1587" s="348"/>
    </row>
    <row r="1588" spans="1:6" s="62" customFormat="1" ht="15.9" customHeight="1" x14ac:dyDescent="0.3">
      <c r="A1588" s="252"/>
      <c r="B1588" s="54"/>
      <c r="C1588" s="243"/>
      <c r="D1588" s="56"/>
      <c r="E1588" s="338"/>
      <c r="F1588" s="348"/>
    </row>
    <row r="1589" spans="1:6" s="62" customFormat="1" ht="15.9" customHeight="1" x14ac:dyDescent="0.3">
      <c r="A1589" s="252"/>
      <c r="B1589" s="54"/>
      <c r="C1589" s="243"/>
      <c r="D1589" s="56"/>
      <c r="E1589" s="338"/>
      <c r="F1589" s="348"/>
    </row>
    <row r="1590" spans="1:6" s="62" customFormat="1" ht="15.9" customHeight="1" thickBot="1" x14ac:dyDescent="0.35">
      <c r="A1590" s="252" t="s">
        <v>1156</v>
      </c>
      <c r="B1590" s="83"/>
      <c r="C1590" s="221"/>
      <c r="D1590" s="84"/>
      <c r="E1590" s="338"/>
      <c r="F1590" s="349"/>
    </row>
    <row r="1591" spans="1:6" s="62" customFormat="1" ht="24.9" customHeight="1" thickBot="1" x14ac:dyDescent="0.35">
      <c r="A1591" s="256"/>
      <c r="B1591" s="35" t="s">
        <v>1480</v>
      </c>
      <c r="C1591" s="79"/>
      <c r="D1591" s="79"/>
      <c r="E1591" s="344"/>
      <c r="F1591" s="345"/>
    </row>
    <row r="1592" spans="1:6" s="62" customFormat="1" ht="15.9" customHeight="1" thickBot="1" x14ac:dyDescent="0.35">
      <c r="A1592" s="252" t="s">
        <v>1156</v>
      </c>
      <c r="B1592" s="264"/>
      <c r="C1592" s="243"/>
      <c r="D1592" s="243"/>
      <c r="E1592" s="338"/>
      <c r="F1592" s="353"/>
    </row>
    <row r="1593" spans="1:6" s="62" customFormat="1" ht="24.9" customHeight="1" thickBot="1" x14ac:dyDescent="0.35">
      <c r="A1593" s="256" t="s">
        <v>1149</v>
      </c>
      <c r="B1593" s="23" t="s">
        <v>1150</v>
      </c>
      <c r="C1593" s="61" t="s">
        <v>1151</v>
      </c>
      <c r="D1593" s="61" t="s">
        <v>1152</v>
      </c>
      <c r="E1593" s="334" t="s">
        <v>1153</v>
      </c>
      <c r="F1593" s="335" t="s">
        <v>1154</v>
      </c>
    </row>
    <row r="1594" spans="1:6" s="62" customFormat="1" ht="12" customHeight="1" x14ac:dyDescent="0.3">
      <c r="A1594" s="265"/>
      <c r="B1594" s="63"/>
      <c r="C1594" s="64"/>
      <c r="D1594" s="65"/>
      <c r="E1594" s="336"/>
      <c r="F1594" s="337"/>
    </row>
    <row r="1595" spans="1:6" s="62" customFormat="1" ht="15.9" customHeight="1" x14ac:dyDescent="0.3">
      <c r="A1595" s="258"/>
      <c r="B1595" s="30" t="s">
        <v>1210</v>
      </c>
      <c r="C1595" s="259"/>
      <c r="D1595" s="68"/>
      <c r="E1595" s="339"/>
      <c r="F1595" s="340"/>
    </row>
    <row r="1596" spans="1:6" s="62" customFormat="1" ht="12" customHeight="1" x14ac:dyDescent="0.3">
      <c r="A1596" s="258"/>
      <c r="B1596" s="67"/>
      <c r="C1596" s="259"/>
      <c r="D1596" s="68"/>
      <c r="E1596" s="339"/>
      <c r="F1596" s="340"/>
    </row>
    <row r="1597" spans="1:6" s="62" customFormat="1" ht="50.1" customHeight="1" x14ac:dyDescent="0.3">
      <c r="A1597" s="258" t="s">
        <v>942</v>
      </c>
      <c r="B1597" s="33" t="s">
        <v>1157</v>
      </c>
      <c r="C1597" s="221"/>
      <c r="D1597" s="67"/>
      <c r="E1597" s="341"/>
      <c r="F1597" s="342"/>
    </row>
    <row r="1598" spans="1:6" s="62" customFormat="1" ht="150" customHeight="1" x14ac:dyDescent="0.3">
      <c r="A1598" s="260"/>
      <c r="B1598" s="32" t="s">
        <v>1211</v>
      </c>
      <c r="C1598" s="243"/>
      <c r="D1598" s="56" t="s">
        <v>1156</v>
      </c>
      <c r="E1598" s="338"/>
      <c r="F1598" s="332"/>
    </row>
    <row r="1599" spans="1:6" s="62" customFormat="1" ht="15.9" customHeight="1" x14ac:dyDescent="0.3">
      <c r="A1599" s="252"/>
      <c r="B1599" s="70"/>
      <c r="C1599" s="243"/>
      <c r="D1599" s="56"/>
      <c r="E1599" s="338"/>
      <c r="F1599" s="332"/>
    </row>
    <row r="1600" spans="1:6" s="62" customFormat="1" ht="105" customHeight="1" x14ac:dyDescent="0.3">
      <c r="A1600" s="252"/>
      <c r="B1600" s="70" t="s">
        <v>1212</v>
      </c>
      <c r="C1600" s="243"/>
      <c r="D1600" s="56"/>
      <c r="E1600" s="338"/>
      <c r="F1600" s="332"/>
    </row>
    <row r="1601" spans="1:6" s="62" customFormat="1" ht="15.9" customHeight="1" x14ac:dyDescent="0.3">
      <c r="A1601" s="252"/>
      <c r="B1601" s="31" t="s">
        <v>990</v>
      </c>
      <c r="C1601" s="243" t="s">
        <v>312</v>
      </c>
      <c r="D1601" s="56">
        <v>1</v>
      </c>
      <c r="E1601" s="338"/>
      <c r="F1601" s="326"/>
    </row>
    <row r="1602" spans="1:6" s="62" customFormat="1" ht="15.9" customHeight="1" x14ac:dyDescent="0.3">
      <c r="A1602" s="252"/>
      <c r="B1602" s="31" t="s">
        <v>992</v>
      </c>
      <c r="C1602" s="243" t="s">
        <v>312</v>
      </c>
      <c r="D1602" s="56">
        <v>1</v>
      </c>
      <c r="E1602" s="326"/>
      <c r="F1602" s="326"/>
    </row>
    <row r="1603" spans="1:6" s="62" customFormat="1" ht="15.9" customHeight="1" x14ac:dyDescent="0.3">
      <c r="A1603" s="252"/>
      <c r="B1603" s="70"/>
      <c r="C1603" s="243"/>
      <c r="D1603" s="56"/>
      <c r="E1603" s="338"/>
      <c r="F1603" s="332"/>
    </row>
    <row r="1604" spans="1:6" s="62" customFormat="1" ht="15.9" customHeight="1" x14ac:dyDescent="0.3">
      <c r="A1604" s="252"/>
      <c r="B1604" s="32" t="s">
        <v>1213</v>
      </c>
      <c r="C1604" s="243"/>
      <c r="D1604" s="56"/>
      <c r="E1604" s="338"/>
      <c r="F1604" s="332"/>
    </row>
    <row r="1605" spans="1:6" s="62" customFormat="1" ht="15.9" customHeight="1" x14ac:dyDescent="0.3">
      <c r="A1605" s="252"/>
      <c r="B1605" s="31" t="s">
        <v>990</v>
      </c>
      <c r="C1605" s="243" t="s">
        <v>310</v>
      </c>
      <c r="D1605" s="56">
        <v>1800</v>
      </c>
      <c r="E1605" s="338"/>
      <c r="F1605" s="326"/>
    </row>
    <row r="1606" spans="1:6" s="62" customFormat="1" ht="15.9" customHeight="1" x14ac:dyDescent="0.3">
      <c r="A1606" s="252"/>
      <c r="B1606" s="31" t="s">
        <v>992</v>
      </c>
      <c r="C1606" s="243" t="s">
        <v>310</v>
      </c>
      <c r="D1606" s="56">
        <f>+D1605</f>
        <v>1800</v>
      </c>
      <c r="E1606" s="326"/>
      <c r="F1606" s="326"/>
    </row>
    <row r="1607" spans="1:6" s="62" customFormat="1" ht="15.9" customHeight="1" x14ac:dyDescent="0.3">
      <c r="A1607" s="252"/>
      <c r="B1607" s="70"/>
      <c r="C1607" s="243"/>
      <c r="D1607" s="56"/>
      <c r="E1607" s="338"/>
      <c r="F1607" s="332"/>
    </row>
    <row r="1608" spans="1:6" s="62" customFormat="1" ht="15.9" customHeight="1" x14ac:dyDescent="0.3">
      <c r="A1608" s="252"/>
      <c r="B1608" s="32" t="s">
        <v>1214</v>
      </c>
      <c r="C1608" s="243"/>
      <c r="D1608" s="56"/>
      <c r="E1608" s="338"/>
      <c r="F1608" s="332"/>
    </row>
    <row r="1609" spans="1:6" s="62" customFormat="1" ht="15.9" customHeight="1" x14ac:dyDescent="0.3">
      <c r="A1609" s="252"/>
      <c r="B1609" s="31" t="s">
        <v>990</v>
      </c>
      <c r="C1609" s="243" t="s">
        <v>312</v>
      </c>
      <c r="D1609" s="56">
        <v>14</v>
      </c>
      <c r="E1609" s="338"/>
      <c r="F1609" s="326"/>
    </row>
    <row r="1610" spans="1:6" s="62" customFormat="1" ht="15.9" customHeight="1" x14ac:dyDescent="0.3">
      <c r="A1610" s="252"/>
      <c r="B1610" s="31" t="s">
        <v>992</v>
      </c>
      <c r="C1610" s="243" t="s">
        <v>312</v>
      </c>
      <c r="D1610" s="56">
        <f>+D1609</f>
        <v>14</v>
      </c>
      <c r="E1610" s="326"/>
      <c r="F1610" s="326"/>
    </row>
    <row r="1611" spans="1:6" s="62" customFormat="1" ht="15.9" customHeight="1" x14ac:dyDescent="0.3">
      <c r="A1611" s="252"/>
      <c r="B1611" s="70"/>
      <c r="C1611" s="243"/>
      <c r="D1611" s="56"/>
      <c r="E1611" s="338"/>
      <c r="F1611" s="332"/>
    </row>
    <row r="1612" spans="1:6" s="62" customFormat="1" ht="15.9" customHeight="1" x14ac:dyDescent="0.3">
      <c r="A1612" s="252"/>
      <c r="B1612" s="70" t="s">
        <v>1215</v>
      </c>
      <c r="C1612" s="243"/>
      <c r="D1612" s="56"/>
      <c r="E1612" s="338"/>
      <c r="F1612" s="332"/>
    </row>
    <row r="1613" spans="1:6" s="62" customFormat="1" ht="15.9" customHeight="1" x14ac:dyDescent="0.3">
      <c r="A1613" s="252"/>
      <c r="B1613" s="31" t="s">
        <v>990</v>
      </c>
      <c r="C1613" s="243" t="s">
        <v>312</v>
      </c>
      <c r="D1613" s="56">
        <v>1</v>
      </c>
      <c r="E1613" s="338"/>
      <c r="F1613" s="326"/>
    </row>
    <row r="1614" spans="1:6" s="62" customFormat="1" ht="15.9" customHeight="1" x14ac:dyDescent="0.3">
      <c r="A1614" s="252"/>
      <c r="B1614" s="31" t="s">
        <v>992</v>
      </c>
      <c r="C1614" s="243" t="s">
        <v>312</v>
      </c>
      <c r="D1614" s="56">
        <v>1</v>
      </c>
      <c r="E1614" s="326"/>
      <c r="F1614" s="326"/>
    </row>
    <row r="1615" spans="1:6" s="62" customFormat="1" ht="15.9" customHeight="1" x14ac:dyDescent="0.3">
      <c r="A1615" s="252"/>
      <c r="B1615" s="70"/>
      <c r="C1615" s="243"/>
      <c r="D1615" s="56"/>
      <c r="E1615" s="338"/>
      <c r="F1615" s="332"/>
    </row>
    <row r="1616" spans="1:6" s="62" customFormat="1" ht="15.9" customHeight="1" x14ac:dyDescent="0.3">
      <c r="A1616" s="252"/>
      <c r="B1616" s="70" t="s">
        <v>1216</v>
      </c>
      <c r="C1616" s="261"/>
      <c r="D1616" s="72"/>
      <c r="E1616" s="338"/>
      <c r="F1616" s="332"/>
    </row>
    <row r="1617" spans="1:6" s="62" customFormat="1" ht="15.9" customHeight="1" x14ac:dyDescent="0.3">
      <c r="A1617" s="252"/>
      <c r="B1617" s="31" t="s">
        <v>990</v>
      </c>
      <c r="C1617" s="261" t="s">
        <v>312</v>
      </c>
      <c r="D1617" s="72">
        <v>1</v>
      </c>
      <c r="E1617" s="338"/>
      <c r="F1617" s="326"/>
    </row>
    <row r="1618" spans="1:6" s="62" customFormat="1" ht="15.9" customHeight="1" x14ac:dyDescent="0.3">
      <c r="A1618" s="252"/>
      <c r="B1618" s="31" t="s">
        <v>992</v>
      </c>
      <c r="C1618" s="261" t="s">
        <v>312</v>
      </c>
      <c r="D1618" s="72">
        <v>1</v>
      </c>
      <c r="E1618" s="326"/>
      <c r="F1618" s="326"/>
    </row>
    <row r="1619" spans="1:6" s="62" customFormat="1" ht="15.9" customHeight="1" x14ac:dyDescent="0.3">
      <c r="A1619" s="252"/>
      <c r="B1619" s="70"/>
      <c r="C1619" s="243"/>
      <c r="D1619" s="56"/>
      <c r="E1619" s="338"/>
      <c r="F1619" s="332"/>
    </row>
    <row r="1620" spans="1:6" s="62" customFormat="1" ht="15.9" customHeight="1" x14ac:dyDescent="0.3">
      <c r="A1620" s="252"/>
      <c r="B1620" s="86" t="s">
        <v>1217</v>
      </c>
      <c r="C1620" s="243"/>
      <c r="D1620" s="56"/>
      <c r="E1620" s="338"/>
      <c r="F1620" s="332"/>
    </row>
    <row r="1621" spans="1:6" s="62" customFormat="1" ht="15.9" customHeight="1" x14ac:dyDescent="0.3">
      <c r="A1621" s="252"/>
      <c r="B1621" s="31" t="s">
        <v>990</v>
      </c>
      <c r="C1621" s="243" t="s">
        <v>312</v>
      </c>
      <c r="D1621" s="56">
        <v>1</v>
      </c>
      <c r="E1621" s="338"/>
      <c r="F1621" s="326"/>
    </row>
    <row r="1622" spans="1:6" s="62" customFormat="1" ht="15.9" customHeight="1" x14ac:dyDescent="0.3">
      <c r="A1622" s="252"/>
      <c r="B1622" s="31" t="s">
        <v>992</v>
      </c>
      <c r="C1622" s="243" t="s">
        <v>312</v>
      </c>
      <c r="D1622" s="56">
        <v>1</v>
      </c>
      <c r="E1622" s="326"/>
      <c r="F1622" s="326"/>
    </row>
    <row r="1623" spans="1:6" s="62" customFormat="1" ht="15.9" customHeight="1" x14ac:dyDescent="0.3">
      <c r="A1623" s="252"/>
      <c r="B1623" s="70"/>
      <c r="C1623" s="243"/>
      <c r="D1623" s="56"/>
      <c r="E1623" s="338"/>
      <c r="F1623" s="332"/>
    </row>
    <row r="1624" spans="1:6" s="62" customFormat="1" ht="15.9" customHeight="1" x14ac:dyDescent="0.3">
      <c r="A1624" s="252"/>
      <c r="B1624" s="70" t="s">
        <v>1218</v>
      </c>
      <c r="C1624" s="261"/>
      <c r="D1624" s="72"/>
      <c r="E1624" s="338"/>
      <c r="F1624" s="343"/>
    </row>
    <row r="1625" spans="1:6" s="62" customFormat="1" ht="15.9" customHeight="1" x14ac:dyDescent="0.3">
      <c r="A1625" s="252"/>
      <c r="B1625" s="31" t="s">
        <v>990</v>
      </c>
      <c r="C1625" s="261" t="s">
        <v>312</v>
      </c>
      <c r="D1625" s="72">
        <v>1</v>
      </c>
      <c r="E1625" s="338"/>
      <c r="F1625" s="326"/>
    </row>
    <row r="1626" spans="1:6" s="62" customFormat="1" ht="15.9" customHeight="1" x14ac:dyDescent="0.3">
      <c r="A1626" s="252"/>
      <c r="B1626" s="31" t="s">
        <v>992</v>
      </c>
      <c r="C1626" s="261" t="s">
        <v>312</v>
      </c>
      <c r="D1626" s="72">
        <v>1</v>
      </c>
      <c r="E1626" s="326"/>
      <c r="F1626" s="326"/>
    </row>
    <row r="1627" spans="1:6" s="62" customFormat="1" ht="15.9" customHeight="1" x14ac:dyDescent="0.3">
      <c r="A1627" s="252"/>
      <c r="B1627" s="70"/>
      <c r="C1627" s="243"/>
      <c r="D1627" s="56"/>
      <c r="E1627" s="338"/>
      <c r="F1627" s="332"/>
    </row>
    <row r="1628" spans="1:6" s="62" customFormat="1" ht="15.9" customHeight="1" x14ac:dyDescent="0.3">
      <c r="A1628" s="252"/>
      <c r="B1628" s="70" t="s">
        <v>1219</v>
      </c>
      <c r="C1628" s="261"/>
      <c r="D1628" s="72"/>
      <c r="E1628" s="338"/>
      <c r="F1628" s="343"/>
    </row>
    <row r="1629" spans="1:6" s="62" customFormat="1" ht="15.9" customHeight="1" x14ac:dyDescent="0.3">
      <c r="A1629" s="252"/>
      <c r="B1629" s="31" t="s">
        <v>990</v>
      </c>
      <c r="C1629" s="261" t="s">
        <v>312</v>
      </c>
      <c r="D1629" s="72">
        <v>2</v>
      </c>
      <c r="E1629" s="338"/>
      <c r="F1629" s="326"/>
    </row>
    <row r="1630" spans="1:6" s="62" customFormat="1" ht="15.9" customHeight="1" x14ac:dyDescent="0.3">
      <c r="A1630" s="252"/>
      <c r="B1630" s="31" t="s">
        <v>992</v>
      </c>
      <c r="C1630" s="261" t="s">
        <v>312</v>
      </c>
      <c r="D1630" s="72">
        <v>2</v>
      </c>
      <c r="E1630" s="326"/>
      <c r="F1630" s="326"/>
    </row>
    <row r="1631" spans="1:6" s="62" customFormat="1" ht="15.9" customHeight="1" x14ac:dyDescent="0.3">
      <c r="A1631" s="252"/>
      <c r="B1631" s="70"/>
      <c r="C1631" s="243"/>
      <c r="D1631" s="56"/>
      <c r="E1631" s="338"/>
      <c r="F1631" s="332"/>
    </row>
    <row r="1632" spans="1:6" s="62" customFormat="1" ht="45" customHeight="1" x14ac:dyDescent="0.3">
      <c r="A1632" s="260"/>
      <c r="B1632" s="70" t="s">
        <v>1220</v>
      </c>
      <c r="C1632" s="261"/>
      <c r="D1632" s="72"/>
      <c r="E1632" s="338"/>
      <c r="F1632" s="348"/>
    </row>
    <row r="1633" spans="1:6" s="62" customFormat="1" ht="15.9" customHeight="1" x14ac:dyDescent="0.3">
      <c r="A1633" s="260"/>
      <c r="B1633" s="31" t="s">
        <v>990</v>
      </c>
      <c r="C1633" s="261" t="s">
        <v>312</v>
      </c>
      <c r="D1633" s="72">
        <v>14</v>
      </c>
      <c r="E1633" s="338"/>
      <c r="F1633" s="326"/>
    </row>
    <row r="1634" spans="1:6" s="62" customFormat="1" ht="15.9" customHeight="1" x14ac:dyDescent="0.3">
      <c r="A1634" s="260"/>
      <c r="B1634" s="31" t="s">
        <v>992</v>
      </c>
      <c r="C1634" s="261" t="s">
        <v>312</v>
      </c>
      <c r="D1634" s="72">
        <f>+D1633</f>
        <v>14</v>
      </c>
      <c r="E1634" s="326"/>
      <c r="F1634" s="326"/>
    </row>
    <row r="1635" spans="1:6" s="62" customFormat="1" ht="15.9" customHeight="1" x14ac:dyDescent="0.3">
      <c r="A1635" s="252"/>
      <c r="B1635" s="70"/>
      <c r="C1635" s="261"/>
      <c r="D1635" s="72"/>
      <c r="E1635" s="338"/>
      <c r="F1635" s="343"/>
    </row>
    <row r="1636" spans="1:6" s="62" customFormat="1" ht="15.9" customHeight="1" x14ac:dyDescent="0.3">
      <c r="A1636" s="258"/>
      <c r="B1636" s="76" t="s">
        <v>1171</v>
      </c>
      <c r="C1636" s="262"/>
      <c r="D1636" s="87" t="s">
        <v>1156</v>
      </c>
      <c r="E1636" s="339"/>
      <c r="F1636" s="354"/>
    </row>
    <row r="1637" spans="1:6" s="62" customFormat="1" ht="15.9" customHeight="1" x14ac:dyDescent="0.3">
      <c r="A1637" s="260"/>
      <c r="B1637" s="25" t="s">
        <v>1200</v>
      </c>
      <c r="C1637" s="243" t="s">
        <v>312</v>
      </c>
      <c r="D1637" s="56">
        <v>1</v>
      </c>
      <c r="E1637" s="338"/>
      <c r="F1637" s="326"/>
    </row>
    <row r="1638" spans="1:6" s="62" customFormat="1" ht="15.9" customHeight="1" x14ac:dyDescent="0.3">
      <c r="A1638" s="252"/>
      <c r="B1638" s="25" t="s">
        <v>1173</v>
      </c>
      <c r="C1638" s="243" t="s">
        <v>312</v>
      </c>
      <c r="D1638" s="56">
        <v>3</v>
      </c>
      <c r="E1638" s="338"/>
      <c r="F1638" s="326"/>
    </row>
    <row r="1639" spans="1:6" s="62" customFormat="1" ht="15.9" customHeight="1" x14ac:dyDescent="0.3">
      <c r="A1639" s="252"/>
      <c r="B1639" s="75" t="s">
        <v>1201</v>
      </c>
      <c r="C1639" s="243" t="s">
        <v>312</v>
      </c>
      <c r="D1639" s="56">
        <v>2</v>
      </c>
      <c r="E1639" s="338"/>
      <c r="F1639" s="326"/>
    </row>
    <row r="1640" spans="1:6" s="62" customFormat="1" ht="15.9" customHeight="1" x14ac:dyDescent="0.3">
      <c r="A1640" s="252"/>
      <c r="B1640" s="70"/>
      <c r="C1640" s="261"/>
      <c r="D1640" s="72"/>
      <c r="E1640" s="338"/>
      <c r="F1640" s="343"/>
    </row>
    <row r="1641" spans="1:6" s="62" customFormat="1" ht="15.9" customHeight="1" x14ac:dyDescent="0.3">
      <c r="A1641" s="252"/>
      <c r="B1641" s="70"/>
      <c r="C1641" s="261"/>
      <c r="D1641" s="72"/>
      <c r="E1641" s="338"/>
      <c r="F1641" s="343"/>
    </row>
    <row r="1642" spans="1:6" s="62" customFormat="1" ht="15.9" customHeight="1" x14ac:dyDescent="0.3">
      <c r="A1642" s="252"/>
      <c r="B1642" s="70"/>
      <c r="C1642" s="261"/>
      <c r="D1642" s="72"/>
      <c r="E1642" s="338"/>
      <c r="F1642" s="343"/>
    </row>
    <row r="1643" spans="1:6" s="62" customFormat="1" ht="15.9" customHeight="1" x14ac:dyDescent="0.3">
      <c r="A1643" s="252"/>
      <c r="B1643" s="70"/>
      <c r="C1643" s="261"/>
      <c r="D1643" s="72"/>
      <c r="E1643" s="338"/>
      <c r="F1643" s="343"/>
    </row>
    <row r="1644" spans="1:6" s="62" customFormat="1" ht="15.9" customHeight="1" x14ac:dyDescent="0.3">
      <c r="A1644" s="252"/>
      <c r="B1644" s="70"/>
      <c r="C1644" s="261"/>
      <c r="D1644" s="72"/>
      <c r="E1644" s="338"/>
      <c r="F1644" s="343"/>
    </row>
    <row r="1645" spans="1:6" s="62" customFormat="1" ht="15.9" customHeight="1" x14ac:dyDescent="0.3">
      <c r="A1645" s="252"/>
      <c r="B1645" s="70"/>
      <c r="C1645" s="261"/>
      <c r="D1645" s="72"/>
      <c r="E1645" s="338"/>
      <c r="F1645" s="343"/>
    </row>
    <row r="1646" spans="1:6" s="62" customFormat="1" ht="15.9" customHeight="1" x14ac:dyDescent="0.3">
      <c r="A1646" s="252"/>
      <c r="B1646" s="70"/>
      <c r="C1646" s="261"/>
      <c r="D1646" s="72"/>
      <c r="E1646" s="338"/>
      <c r="F1646" s="343"/>
    </row>
    <row r="1647" spans="1:6" s="62" customFormat="1" ht="15.9" customHeight="1" x14ac:dyDescent="0.3">
      <c r="A1647" s="252"/>
      <c r="B1647" s="70"/>
      <c r="C1647" s="261"/>
      <c r="D1647" s="72"/>
      <c r="E1647" s="338"/>
      <c r="F1647" s="343"/>
    </row>
    <row r="1648" spans="1:6" s="62" customFormat="1" ht="15.9" customHeight="1" thickBot="1" x14ac:dyDescent="0.35">
      <c r="A1648" s="266"/>
      <c r="B1648" s="88"/>
      <c r="C1648" s="89"/>
      <c r="D1648" s="78" t="s">
        <v>1156</v>
      </c>
      <c r="E1648" s="355"/>
      <c r="F1648" s="351"/>
    </row>
    <row r="1649" spans="1:6" s="62" customFormat="1" ht="24.9" customHeight="1" thickBot="1" x14ac:dyDescent="0.35">
      <c r="A1649" s="256" t="s">
        <v>1156</v>
      </c>
      <c r="B1649" s="35" t="s">
        <v>1480</v>
      </c>
      <c r="C1649" s="79"/>
      <c r="D1649" s="79" t="s">
        <v>1156</v>
      </c>
      <c r="E1649" s="344"/>
      <c r="F1649" s="335"/>
    </row>
    <row r="1650" spans="1:6" s="62" customFormat="1" ht="15.9" customHeight="1" thickBot="1" x14ac:dyDescent="0.35">
      <c r="A1650" s="252" t="s">
        <v>1156</v>
      </c>
      <c r="B1650" s="264"/>
      <c r="C1650" s="243"/>
      <c r="D1650" s="243"/>
      <c r="E1650" s="338"/>
      <c r="F1650" s="353"/>
    </row>
    <row r="1651" spans="1:6" s="62" customFormat="1" ht="24.9" customHeight="1" thickBot="1" x14ac:dyDescent="0.35">
      <c r="A1651" s="256" t="s">
        <v>1149</v>
      </c>
      <c r="B1651" s="23" t="s">
        <v>1150</v>
      </c>
      <c r="C1651" s="61" t="s">
        <v>1151</v>
      </c>
      <c r="D1651" s="61" t="s">
        <v>1152</v>
      </c>
      <c r="E1651" s="334" t="s">
        <v>1153</v>
      </c>
      <c r="F1651" s="335" t="s">
        <v>1154</v>
      </c>
    </row>
    <row r="1652" spans="1:6" s="62" customFormat="1" ht="15.9" customHeight="1" x14ac:dyDescent="0.3">
      <c r="A1652" s="258"/>
      <c r="B1652" s="90"/>
      <c r="C1652" s="243"/>
      <c r="D1652" s="91"/>
      <c r="E1652" s="338"/>
      <c r="F1652" s="356"/>
    </row>
    <row r="1653" spans="1:6" s="62" customFormat="1" ht="15.9" customHeight="1" x14ac:dyDescent="0.3">
      <c r="A1653" s="258"/>
      <c r="B1653" s="30" t="s">
        <v>1221</v>
      </c>
      <c r="C1653" s="243"/>
      <c r="D1653" s="66"/>
      <c r="E1653" s="338"/>
      <c r="F1653" s="332"/>
    </row>
    <row r="1654" spans="1:6" s="62" customFormat="1" ht="15.9" customHeight="1" x14ac:dyDescent="0.3">
      <c r="A1654" s="258"/>
      <c r="B1654" s="25"/>
      <c r="C1654" s="243"/>
      <c r="D1654" s="66"/>
      <c r="E1654" s="338"/>
      <c r="F1654" s="332"/>
    </row>
    <row r="1655" spans="1:6" s="62" customFormat="1" ht="54.9" customHeight="1" x14ac:dyDescent="0.3">
      <c r="A1655" s="258" t="s">
        <v>942</v>
      </c>
      <c r="B1655" s="33" t="s">
        <v>1157</v>
      </c>
      <c r="C1655" s="221"/>
      <c r="D1655" s="67"/>
      <c r="E1655" s="341"/>
      <c r="F1655" s="342"/>
    </row>
    <row r="1656" spans="1:6" s="62" customFormat="1" ht="120" customHeight="1" x14ac:dyDescent="0.3">
      <c r="A1656" s="252"/>
      <c r="B1656" s="32" t="s">
        <v>1222</v>
      </c>
      <c r="C1656" s="243"/>
      <c r="D1656" s="66" t="s">
        <v>1156</v>
      </c>
      <c r="E1656" s="338"/>
      <c r="F1656" s="332"/>
    </row>
    <row r="1657" spans="1:6" s="62" customFormat="1" ht="15.9" customHeight="1" x14ac:dyDescent="0.3">
      <c r="A1657" s="252"/>
      <c r="B1657" s="70"/>
      <c r="C1657" s="243"/>
      <c r="D1657" s="56"/>
      <c r="E1657" s="338"/>
      <c r="F1657" s="332"/>
    </row>
    <row r="1658" spans="1:6" s="62" customFormat="1" ht="15.9" customHeight="1" x14ac:dyDescent="0.3">
      <c r="A1658" s="252"/>
      <c r="B1658" s="32" t="s">
        <v>1223</v>
      </c>
      <c r="C1658" s="243"/>
      <c r="D1658" s="56"/>
      <c r="E1658" s="338"/>
      <c r="F1658" s="332"/>
    </row>
    <row r="1659" spans="1:6" s="62" customFormat="1" ht="15.9" customHeight="1" x14ac:dyDescent="0.3">
      <c r="A1659" s="252"/>
      <c r="B1659" s="31" t="s">
        <v>990</v>
      </c>
      <c r="C1659" s="243" t="s">
        <v>312</v>
      </c>
      <c r="D1659" s="56">
        <v>3</v>
      </c>
      <c r="E1659" s="338"/>
      <c r="F1659" s="326"/>
    </row>
    <row r="1660" spans="1:6" s="62" customFormat="1" ht="15.9" customHeight="1" x14ac:dyDescent="0.3">
      <c r="A1660" s="252"/>
      <c r="B1660" s="31" t="s">
        <v>992</v>
      </c>
      <c r="C1660" s="243" t="s">
        <v>312</v>
      </c>
      <c r="D1660" s="56">
        <f>+D1659</f>
        <v>3</v>
      </c>
      <c r="E1660" s="326"/>
      <c r="F1660" s="326"/>
    </row>
    <row r="1661" spans="1:6" s="62" customFormat="1" ht="15.9" customHeight="1" x14ac:dyDescent="0.3">
      <c r="A1661" s="252"/>
      <c r="B1661" s="70"/>
      <c r="C1661" s="243"/>
      <c r="D1661" s="56"/>
      <c r="E1661" s="338"/>
      <c r="F1661" s="332"/>
    </row>
    <row r="1662" spans="1:6" s="62" customFormat="1" ht="15.9" customHeight="1" x14ac:dyDescent="0.3">
      <c r="A1662" s="252"/>
      <c r="B1662" s="32" t="s">
        <v>1224</v>
      </c>
      <c r="C1662" s="243"/>
      <c r="D1662" s="56"/>
      <c r="E1662" s="338"/>
      <c r="F1662" s="332"/>
    </row>
    <row r="1663" spans="1:6" s="62" customFormat="1" ht="15.9" customHeight="1" x14ac:dyDescent="0.3">
      <c r="A1663" s="252"/>
      <c r="B1663" s="31" t="s">
        <v>990</v>
      </c>
      <c r="C1663" s="243" t="s">
        <v>312</v>
      </c>
      <c r="D1663" s="56">
        <v>1</v>
      </c>
      <c r="E1663" s="338"/>
      <c r="F1663" s="326"/>
    </row>
    <row r="1664" spans="1:6" s="22" customFormat="1" ht="15.9" customHeight="1" x14ac:dyDescent="0.3">
      <c r="A1664" s="252"/>
      <c r="B1664" s="31" t="s">
        <v>992</v>
      </c>
      <c r="C1664" s="243" t="s">
        <v>312</v>
      </c>
      <c r="D1664" s="56">
        <f>+D1663</f>
        <v>1</v>
      </c>
      <c r="E1664" s="326"/>
      <c r="F1664" s="326"/>
    </row>
    <row r="1665" spans="1:6" s="92" customFormat="1" ht="15.9" customHeight="1" x14ac:dyDescent="0.3">
      <c r="A1665" s="252"/>
      <c r="B1665" s="70"/>
      <c r="C1665" s="243"/>
      <c r="D1665" s="56"/>
      <c r="E1665" s="338"/>
      <c r="F1665" s="332"/>
    </row>
    <row r="1666" spans="1:6" s="92" customFormat="1" ht="15.9" customHeight="1" x14ac:dyDescent="0.3">
      <c r="A1666" s="252"/>
      <c r="B1666" s="32" t="s">
        <v>1225</v>
      </c>
      <c r="C1666" s="243"/>
      <c r="D1666" s="56"/>
      <c r="E1666" s="338"/>
      <c r="F1666" s="332"/>
    </row>
    <row r="1667" spans="1:6" s="92" customFormat="1" ht="15.9" customHeight="1" x14ac:dyDescent="0.3">
      <c r="A1667" s="252"/>
      <c r="B1667" s="31" t="s">
        <v>990</v>
      </c>
      <c r="C1667" s="243" t="s">
        <v>312</v>
      </c>
      <c r="D1667" s="56">
        <v>1</v>
      </c>
      <c r="E1667" s="338"/>
      <c r="F1667" s="326"/>
    </row>
    <row r="1668" spans="1:6" s="92" customFormat="1" ht="15.9" customHeight="1" x14ac:dyDescent="0.3">
      <c r="A1668" s="252"/>
      <c r="B1668" s="31" t="s">
        <v>992</v>
      </c>
      <c r="C1668" s="243" t="s">
        <v>312</v>
      </c>
      <c r="D1668" s="56">
        <v>1</v>
      </c>
      <c r="E1668" s="326"/>
      <c r="F1668" s="326"/>
    </row>
    <row r="1669" spans="1:6" s="92" customFormat="1" ht="15.9" customHeight="1" x14ac:dyDescent="0.3">
      <c r="A1669" s="252"/>
      <c r="B1669" s="70"/>
      <c r="C1669" s="243"/>
      <c r="D1669" s="56"/>
      <c r="E1669" s="338"/>
      <c r="F1669" s="332"/>
    </row>
    <row r="1670" spans="1:6" s="92" customFormat="1" ht="15.9" customHeight="1" x14ac:dyDescent="0.3">
      <c r="A1670" s="252"/>
      <c r="B1670" s="70" t="s">
        <v>1226</v>
      </c>
      <c r="C1670" s="243"/>
      <c r="D1670" s="56"/>
      <c r="E1670" s="338"/>
      <c r="F1670" s="332"/>
    </row>
    <row r="1671" spans="1:6" s="92" customFormat="1" ht="15.9" customHeight="1" x14ac:dyDescent="0.3">
      <c r="A1671" s="252"/>
      <c r="B1671" s="31" t="s">
        <v>990</v>
      </c>
      <c r="C1671" s="243" t="s">
        <v>312</v>
      </c>
      <c r="D1671" s="56">
        <v>3</v>
      </c>
      <c r="E1671" s="338"/>
      <c r="F1671" s="326"/>
    </row>
    <row r="1672" spans="1:6" s="92" customFormat="1" ht="15.9" customHeight="1" x14ac:dyDescent="0.3">
      <c r="A1672" s="252"/>
      <c r="B1672" s="31" t="s">
        <v>992</v>
      </c>
      <c r="C1672" s="243" t="s">
        <v>312</v>
      </c>
      <c r="D1672" s="56">
        <f>+D1671</f>
        <v>3</v>
      </c>
      <c r="E1672" s="326"/>
      <c r="F1672" s="326"/>
    </row>
    <row r="1673" spans="1:6" s="92" customFormat="1" ht="15.9" customHeight="1" x14ac:dyDescent="0.3">
      <c r="A1673" s="252"/>
      <c r="B1673" s="70"/>
      <c r="C1673" s="243"/>
      <c r="D1673" s="56"/>
      <c r="E1673" s="338"/>
      <c r="F1673" s="332"/>
    </row>
    <row r="1674" spans="1:6" s="92" customFormat="1" ht="15.9" customHeight="1" x14ac:dyDescent="0.3">
      <c r="A1674" s="252"/>
      <c r="B1674" s="70" t="s">
        <v>1227</v>
      </c>
      <c r="C1674" s="261"/>
      <c r="D1674" s="72"/>
      <c r="E1674" s="338"/>
      <c r="F1674" s="332"/>
    </row>
    <row r="1675" spans="1:6" s="92" customFormat="1" ht="15.9" customHeight="1" x14ac:dyDescent="0.3">
      <c r="A1675" s="252"/>
      <c r="B1675" s="31" t="s">
        <v>990</v>
      </c>
      <c r="C1675" s="261" t="s">
        <v>312</v>
      </c>
      <c r="D1675" s="72">
        <v>40</v>
      </c>
      <c r="E1675" s="338"/>
      <c r="F1675" s="326"/>
    </row>
    <row r="1676" spans="1:6" s="93" customFormat="1" ht="15.9" customHeight="1" x14ac:dyDescent="0.3">
      <c r="A1676" s="252"/>
      <c r="B1676" s="31" t="s">
        <v>992</v>
      </c>
      <c r="C1676" s="261" t="s">
        <v>312</v>
      </c>
      <c r="D1676" s="72">
        <f>+D1675</f>
        <v>40</v>
      </c>
      <c r="E1676" s="326"/>
      <c r="F1676" s="326"/>
    </row>
    <row r="1677" spans="1:6" s="93" customFormat="1" ht="15.9" customHeight="1" x14ac:dyDescent="0.3">
      <c r="A1677" s="252"/>
      <c r="B1677" s="70"/>
      <c r="C1677" s="243"/>
      <c r="D1677" s="56"/>
      <c r="E1677" s="338"/>
      <c r="F1677" s="332"/>
    </row>
    <row r="1678" spans="1:6" s="93" customFormat="1" ht="15.9" customHeight="1" x14ac:dyDescent="0.3">
      <c r="A1678" s="252"/>
      <c r="B1678" s="70" t="s">
        <v>1228</v>
      </c>
      <c r="C1678" s="261"/>
      <c r="D1678" s="72"/>
      <c r="E1678" s="338"/>
      <c r="F1678" s="332"/>
    </row>
    <row r="1679" spans="1:6" s="93" customFormat="1" ht="15.9" customHeight="1" x14ac:dyDescent="0.3">
      <c r="A1679" s="252"/>
      <c r="B1679" s="31" t="s">
        <v>990</v>
      </c>
      <c r="C1679" s="261" t="s">
        <v>312</v>
      </c>
      <c r="D1679" s="72">
        <v>12</v>
      </c>
      <c r="E1679" s="338"/>
      <c r="F1679" s="326"/>
    </row>
    <row r="1680" spans="1:6" s="93" customFormat="1" ht="15.9" customHeight="1" x14ac:dyDescent="0.3">
      <c r="A1680" s="252"/>
      <c r="B1680" s="31" t="s">
        <v>992</v>
      </c>
      <c r="C1680" s="261" t="s">
        <v>312</v>
      </c>
      <c r="D1680" s="72">
        <f>+D1679</f>
        <v>12</v>
      </c>
      <c r="E1680" s="326"/>
      <c r="F1680" s="326"/>
    </row>
    <row r="1681" spans="1:6" s="93" customFormat="1" ht="15.9" customHeight="1" x14ac:dyDescent="0.3">
      <c r="A1681" s="252"/>
      <c r="B1681" s="70"/>
      <c r="C1681" s="243"/>
      <c r="D1681" s="56"/>
      <c r="E1681" s="338"/>
      <c r="F1681" s="332"/>
    </row>
    <row r="1682" spans="1:6" s="93" customFormat="1" ht="15.9" customHeight="1" x14ac:dyDescent="0.3">
      <c r="A1682" s="252"/>
      <c r="B1682" s="86" t="s">
        <v>1229</v>
      </c>
      <c r="C1682" s="243"/>
      <c r="D1682" s="56"/>
      <c r="E1682" s="338"/>
      <c r="F1682" s="332"/>
    </row>
    <row r="1683" spans="1:6" s="93" customFormat="1" ht="15.9" customHeight="1" x14ac:dyDescent="0.3">
      <c r="A1683" s="252"/>
      <c r="B1683" s="31" t="s">
        <v>990</v>
      </c>
      <c r="C1683" s="243" t="s">
        <v>312</v>
      </c>
      <c r="D1683" s="56">
        <v>3</v>
      </c>
      <c r="E1683" s="338"/>
      <c r="F1683" s="326"/>
    </row>
    <row r="1684" spans="1:6" s="93" customFormat="1" ht="15.9" customHeight="1" x14ac:dyDescent="0.3">
      <c r="A1684" s="252"/>
      <c r="B1684" s="31" t="s">
        <v>992</v>
      </c>
      <c r="C1684" s="243" t="s">
        <v>312</v>
      </c>
      <c r="D1684" s="56">
        <f>+D1683</f>
        <v>3</v>
      </c>
      <c r="E1684" s="326"/>
      <c r="F1684" s="326"/>
    </row>
    <row r="1685" spans="1:6" s="93" customFormat="1" ht="15.9" customHeight="1" x14ac:dyDescent="0.3">
      <c r="A1685" s="252"/>
      <c r="B1685" s="70"/>
      <c r="C1685" s="243"/>
      <c r="D1685" s="56"/>
      <c r="E1685" s="338"/>
      <c r="F1685" s="332"/>
    </row>
    <row r="1686" spans="1:6" s="93" customFormat="1" ht="15.9" customHeight="1" x14ac:dyDescent="0.3">
      <c r="A1686" s="252"/>
      <c r="B1686" s="70" t="s">
        <v>1230</v>
      </c>
      <c r="C1686" s="261"/>
      <c r="D1686" s="72"/>
      <c r="E1686" s="338"/>
      <c r="F1686" s="332"/>
    </row>
    <row r="1687" spans="1:6" s="92" customFormat="1" ht="15.9" customHeight="1" x14ac:dyDescent="0.3">
      <c r="A1687" s="252"/>
      <c r="B1687" s="31" t="s">
        <v>990</v>
      </c>
      <c r="C1687" s="261" t="s">
        <v>312</v>
      </c>
      <c r="D1687" s="72">
        <v>8</v>
      </c>
      <c r="E1687" s="338"/>
      <c r="F1687" s="326"/>
    </row>
    <row r="1688" spans="1:6" s="92" customFormat="1" ht="15.9" customHeight="1" x14ac:dyDescent="0.3">
      <c r="A1688" s="252"/>
      <c r="B1688" s="31" t="s">
        <v>992</v>
      </c>
      <c r="C1688" s="261" t="s">
        <v>312</v>
      </c>
      <c r="D1688" s="72">
        <f>+D1687</f>
        <v>8</v>
      </c>
      <c r="E1688" s="326"/>
      <c r="F1688" s="326"/>
    </row>
    <row r="1689" spans="1:6" s="93" customFormat="1" ht="15.9" customHeight="1" x14ac:dyDescent="0.3">
      <c r="A1689" s="252"/>
      <c r="B1689" s="70"/>
      <c r="C1689" s="243"/>
      <c r="D1689" s="56"/>
      <c r="E1689" s="338"/>
      <c r="F1689" s="332"/>
    </row>
    <row r="1690" spans="1:6" s="93" customFormat="1" ht="15.9" customHeight="1" x14ac:dyDescent="0.3">
      <c r="A1690" s="252"/>
      <c r="B1690" s="70" t="s">
        <v>1231</v>
      </c>
      <c r="C1690" s="261"/>
      <c r="D1690" s="72"/>
      <c r="E1690" s="338"/>
      <c r="F1690" s="332"/>
    </row>
    <row r="1691" spans="1:6" s="92" customFormat="1" ht="15.9" customHeight="1" x14ac:dyDescent="0.3">
      <c r="A1691" s="252"/>
      <c r="B1691" s="31" t="s">
        <v>990</v>
      </c>
      <c r="C1691" s="261" t="s">
        <v>312</v>
      </c>
      <c r="D1691" s="72">
        <v>4</v>
      </c>
      <c r="E1691" s="338"/>
      <c r="F1691" s="326"/>
    </row>
    <row r="1692" spans="1:6" s="92" customFormat="1" ht="15.9" customHeight="1" x14ac:dyDescent="0.3">
      <c r="A1692" s="252"/>
      <c r="B1692" s="31" t="s">
        <v>992</v>
      </c>
      <c r="C1692" s="261" t="s">
        <v>312</v>
      </c>
      <c r="D1692" s="72">
        <v>4</v>
      </c>
      <c r="E1692" s="326"/>
      <c r="F1692" s="326"/>
    </row>
    <row r="1693" spans="1:6" s="92" customFormat="1" ht="15.9" customHeight="1" x14ac:dyDescent="0.3">
      <c r="A1693" s="252"/>
      <c r="B1693" s="70"/>
      <c r="C1693" s="243"/>
      <c r="D1693" s="56"/>
      <c r="E1693" s="338"/>
      <c r="F1693" s="332"/>
    </row>
    <row r="1694" spans="1:6" s="92" customFormat="1" ht="32.1" customHeight="1" x14ac:dyDescent="0.3">
      <c r="A1694" s="260"/>
      <c r="B1694" s="70" t="s">
        <v>1232</v>
      </c>
      <c r="C1694" s="261"/>
      <c r="D1694" s="72"/>
      <c r="E1694" s="338"/>
      <c r="F1694" s="332"/>
    </row>
    <row r="1695" spans="1:6" s="92" customFormat="1" ht="15.9" customHeight="1" x14ac:dyDescent="0.3">
      <c r="A1695" s="260"/>
      <c r="B1695" s="31" t="s">
        <v>990</v>
      </c>
      <c r="C1695" s="261" t="s">
        <v>312</v>
      </c>
      <c r="D1695" s="72">
        <v>1</v>
      </c>
      <c r="E1695" s="338"/>
      <c r="F1695" s="326"/>
    </row>
    <row r="1696" spans="1:6" s="92" customFormat="1" ht="15.9" customHeight="1" x14ac:dyDescent="0.3">
      <c r="A1696" s="260"/>
      <c r="B1696" s="31" t="s">
        <v>992</v>
      </c>
      <c r="C1696" s="261" t="s">
        <v>312</v>
      </c>
      <c r="D1696" s="72">
        <v>1</v>
      </c>
      <c r="E1696" s="326"/>
      <c r="F1696" s="326"/>
    </row>
    <row r="1697" spans="1:6" s="92" customFormat="1" ht="15.9" customHeight="1" x14ac:dyDescent="0.3">
      <c r="A1697" s="252"/>
      <c r="B1697" s="70"/>
      <c r="C1697" s="243"/>
      <c r="D1697" s="56"/>
      <c r="E1697" s="338"/>
      <c r="F1697" s="332"/>
    </row>
    <row r="1698" spans="1:6" s="92" customFormat="1" ht="15.9" customHeight="1" x14ac:dyDescent="0.3">
      <c r="A1698" s="252"/>
      <c r="B1698" s="70" t="s">
        <v>1233</v>
      </c>
      <c r="C1698" s="261"/>
      <c r="D1698" s="72"/>
      <c r="E1698" s="338"/>
      <c r="F1698" s="332"/>
    </row>
    <row r="1699" spans="1:6" s="92" customFormat="1" ht="15.9" customHeight="1" x14ac:dyDescent="0.3">
      <c r="A1699" s="252"/>
      <c r="B1699" s="31" t="s">
        <v>990</v>
      </c>
      <c r="C1699" s="261" t="s">
        <v>1160</v>
      </c>
      <c r="D1699" s="72">
        <v>8</v>
      </c>
      <c r="E1699" s="338"/>
      <c r="F1699" s="326"/>
    </row>
    <row r="1700" spans="1:6" s="92" customFormat="1" ht="15.9" customHeight="1" x14ac:dyDescent="0.3">
      <c r="A1700" s="252"/>
      <c r="B1700" s="31" t="s">
        <v>992</v>
      </c>
      <c r="C1700" s="261" t="s">
        <v>1160</v>
      </c>
      <c r="D1700" s="72">
        <f>+D1699</f>
        <v>8</v>
      </c>
      <c r="E1700" s="326"/>
      <c r="F1700" s="326"/>
    </row>
    <row r="1701" spans="1:6" s="92" customFormat="1" ht="15.9" customHeight="1" x14ac:dyDescent="0.3">
      <c r="A1701" s="252"/>
      <c r="B1701" s="31"/>
      <c r="C1701" s="261"/>
      <c r="D1701" s="72"/>
      <c r="E1701" s="338"/>
      <c r="F1701" s="332"/>
    </row>
    <row r="1702" spans="1:6" s="92" customFormat="1" ht="15.9" customHeight="1" x14ac:dyDescent="0.3">
      <c r="A1702" s="252"/>
      <c r="B1702" s="25" t="s">
        <v>1234</v>
      </c>
      <c r="C1702" s="243"/>
      <c r="D1702" s="56"/>
      <c r="E1702" s="338"/>
      <c r="F1702" s="332"/>
    </row>
    <row r="1703" spans="1:6" s="92" customFormat="1" ht="15.9" customHeight="1" x14ac:dyDescent="0.3">
      <c r="A1703" s="252"/>
      <c r="B1703" s="31" t="s">
        <v>990</v>
      </c>
      <c r="C1703" s="243" t="s">
        <v>991</v>
      </c>
      <c r="D1703" s="56">
        <v>8</v>
      </c>
      <c r="E1703" s="338"/>
      <c r="F1703" s="326"/>
    </row>
    <row r="1704" spans="1:6" s="92" customFormat="1" ht="15.9" customHeight="1" x14ac:dyDescent="0.3">
      <c r="A1704" s="252"/>
      <c r="B1704" s="31" t="s">
        <v>992</v>
      </c>
      <c r="C1704" s="243" t="s">
        <v>991</v>
      </c>
      <c r="D1704" s="56">
        <f>+D1703</f>
        <v>8</v>
      </c>
      <c r="E1704" s="326"/>
      <c r="F1704" s="326"/>
    </row>
    <row r="1705" spans="1:6" s="92" customFormat="1" ht="15.9" customHeight="1" x14ac:dyDescent="0.3">
      <c r="A1705" s="252"/>
      <c r="B1705" s="70"/>
      <c r="C1705" s="243"/>
      <c r="D1705" s="56"/>
      <c r="E1705" s="338"/>
      <c r="F1705" s="332"/>
    </row>
    <row r="1706" spans="1:6" s="92" customFormat="1" ht="15.9" customHeight="1" x14ac:dyDescent="0.3">
      <c r="A1706" s="252"/>
      <c r="B1706" s="70"/>
      <c r="C1706" s="243"/>
      <c r="D1706" s="56"/>
      <c r="E1706" s="338"/>
      <c r="F1706" s="332"/>
    </row>
    <row r="1707" spans="1:6" s="92" customFormat="1" ht="15.9" customHeight="1" x14ac:dyDescent="0.3">
      <c r="A1707" s="252"/>
      <c r="B1707" s="70"/>
      <c r="C1707" s="243"/>
      <c r="D1707" s="56"/>
      <c r="E1707" s="338"/>
      <c r="F1707" s="332"/>
    </row>
    <row r="1708" spans="1:6" s="92" customFormat="1" ht="15.9" customHeight="1" x14ac:dyDescent="0.3">
      <c r="A1708" s="252"/>
      <c r="B1708" s="70"/>
      <c r="C1708" s="243"/>
      <c r="D1708" s="56"/>
      <c r="E1708" s="338"/>
      <c r="F1708" s="332"/>
    </row>
    <row r="1709" spans="1:6" s="92" customFormat="1" ht="15.9" customHeight="1" x14ac:dyDescent="0.3">
      <c r="A1709" s="252"/>
      <c r="B1709" s="70"/>
      <c r="C1709" s="243"/>
      <c r="D1709" s="56"/>
      <c r="E1709" s="338"/>
      <c r="F1709" s="332"/>
    </row>
    <row r="1710" spans="1:6" s="92" customFormat="1" ht="15.9" customHeight="1" x14ac:dyDescent="0.3">
      <c r="A1710" s="252"/>
      <c r="B1710" s="70"/>
      <c r="C1710" s="243"/>
      <c r="D1710" s="56"/>
      <c r="E1710" s="338"/>
      <c r="F1710" s="332"/>
    </row>
    <row r="1711" spans="1:6" s="92" customFormat="1" ht="15.9" customHeight="1" x14ac:dyDescent="0.3">
      <c r="A1711" s="252"/>
      <c r="B1711" s="70"/>
      <c r="C1711" s="243"/>
      <c r="D1711" s="56"/>
      <c r="E1711" s="338"/>
      <c r="F1711" s="332"/>
    </row>
    <row r="1712" spans="1:6" s="92" customFormat="1" ht="15.9" customHeight="1" x14ac:dyDescent="0.3">
      <c r="A1712" s="252"/>
      <c r="B1712" s="70"/>
      <c r="C1712" s="243"/>
      <c r="D1712" s="56"/>
      <c r="E1712" s="338"/>
      <c r="F1712" s="332"/>
    </row>
    <row r="1713" spans="1:6" s="92" customFormat="1" ht="15.9" customHeight="1" x14ac:dyDescent="0.3">
      <c r="A1713" s="252"/>
      <c r="B1713" s="70"/>
      <c r="C1713" s="243"/>
      <c r="D1713" s="56"/>
      <c r="E1713" s="338"/>
      <c r="F1713" s="332"/>
    </row>
    <row r="1714" spans="1:6" s="92" customFormat="1" ht="15.9" customHeight="1" thickBot="1" x14ac:dyDescent="0.35">
      <c r="A1714" s="252"/>
      <c r="B1714" s="70"/>
      <c r="C1714" s="243"/>
      <c r="D1714" s="56"/>
      <c r="E1714" s="338"/>
      <c r="F1714" s="332"/>
    </row>
    <row r="1715" spans="1:6" s="92" customFormat="1" ht="24.9" customHeight="1" thickBot="1" x14ac:dyDescent="0.35">
      <c r="A1715" s="240"/>
      <c r="B1715" s="35" t="s">
        <v>926</v>
      </c>
      <c r="C1715" s="73"/>
      <c r="D1715" s="73"/>
      <c r="E1715" s="344"/>
      <c r="F1715" s="345"/>
    </row>
    <row r="1716" spans="1:6" s="92" customFormat="1" ht="15.9" customHeight="1" thickBot="1" x14ac:dyDescent="0.35">
      <c r="A1716" s="252"/>
      <c r="B1716" s="242"/>
      <c r="C1716" s="262"/>
      <c r="D1716" s="262"/>
      <c r="E1716" s="339"/>
      <c r="F1716" s="346"/>
    </row>
    <row r="1717" spans="1:6" s="92" customFormat="1" ht="24.9" customHeight="1" thickBot="1" x14ac:dyDescent="0.35">
      <c r="A1717" s="256" t="s">
        <v>1149</v>
      </c>
      <c r="B1717" s="23" t="s">
        <v>1150</v>
      </c>
      <c r="C1717" s="61" t="s">
        <v>1151</v>
      </c>
      <c r="D1717" s="61" t="s">
        <v>1152</v>
      </c>
      <c r="E1717" s="334" t="s">
        <v>1153</v>
      </c>
      <c r="F1717" s="335" t="s">
        <v>1154</v>
      </c>
    </row>
    <row r="1718" spans="1:6" s="92" customFormat="1" ht="24.9" customHeight="1" thickBot="1" x14ac:dyDescent="0.35">
      <c r="A1718" s="240"/>
      <c r="B1718" s="74" t="s">
        <v>927</v>
      </c>
      <c r="C1718" s="73"/>
      <c r="D1718" s="73"/>
      <c r="E1718" s="347"/>
      <c r="F1718" s="345"/>
    </row>
    <row r="1719" spans="1:6" s="92" customFormat="1" ht="15.9" customHeight="1" x14ac:dyDescent="0.3">
      <c r="A1719" s="252"/>
      <c r="B1719" s="70"/>
      <c r="C1719" s="243"/>
      <c r="D1719" s="56"/>
      <c r="E1719" s="338"/>
      <c r="F1719" s="332"/>
    </row>
    <row r="1720" spans="1:6" s="92" customFormat="1" ht="15.9" customHeight="1" x14ac:dyDescent="0.3">
      <c r="A1720" s="252"/>
      <c r="B1720" s="70" t="s">
        <v>1235</v>
      </c>
      <c r="C1720" s="261"/>
      <c r="D1720" s="72"/>
      <c r="E1720" s="338"/>
      <c r="F1720" s="332"/>
    </row>
    <row r="1721" spans="1:6" s="92" customFormat="1" ht="15.9" customHeight="1" x14ac:dyDescent="0.3">
      <c r="A1721" s="252"/>
      <c r="B1721" s="31" t="s">
        <v>990</v>
      </c>
      <c r="C1721" s="261" t="s">
        <v>991</v>
      </c>
      <c r="D1721" s="72">
        <v>3</v>
      </c>
      <c r="E1721" s="338"/>
      <c r="F1721" s="326"/>
    </row>
    <row r="1722" spans="1:6" s="92" customFormat="1" ht="15.9" customHeight="1" x14ac:dyDescent="0.3">
      <c r="A1722" s="252"/>
      <c r="B1722" s="31" t="s">
        <v>992</v>
      </c>
      <c r="C1722" s="261" t="s">
        <v>991</v>
      </c>
      <c r="D1722" s="72">
        <v>3</v>
      </c>
      <c r="E1722" s="326"/>
      <c r="F1722" s="326"/>
    </row>
    <row r="1723" spans="1:6" s="62" customFormat="1" ht="15.9" customHeight="1" x14ac:dyDescent="0.3">
      <c r="A1723" s="252"/>
      <c r="B1723" s="70"/>
      <c r="C1723" s="243"/>
      <c r="D1723" s="56"/>
      <c r="E1723" s="338"/>
      <c r="F1723" s="332"/>
    </row>
    <row r="1724" spans="1:6" s="62" customFormat="1" ht="15.9" customHeight="1" x14ac:dyDescent="0.3">
      <c r="A1724" s="252"/>
      <c r="B1724" s="70" t="s">
        <v>1236</v>
      </c>
      <c r="C1724" s="261"/>
      <c r="D1724" s="72"/>
      <c r="E1724" s="338"/>
      <c r="F1724" s="332"/>
    </row>
    <row r="1725" spans="1:6" s="62" customFormat="1" ht="15.9" customHeight="1" x14ac:dyDescent="0.3">
      <c r="A1725" s="252"/>
      <c r="B1725" s="31" t="s">
        <v>990</v>
      </c>
      <c r="C1725" s="261" t="s">
        <v>991</v>
      </c>
      <c r="D1725" s="72">
        <v>1</v>
      </c>
      <c r="E1725" s="338"/>
      <c r="F1725" s="326"/>
    </row>
    <row r="1726" spans="1:6" s="92" customFormat="1" ht="15.9" customHeight="1" x14ac:dyDescent="0.3">
      <c r="A1726" s="252"/>
      <c r="B1726" s="31" t="s">
        <v>992</v>
      </c>
      <c r="C1726" s="261" t="s">
        <v>991</v>
      </c>
      <c r="D1726" s="72">
        <v>1</v>
      </c>
      <c r="E1726" s="326"/>
      <c r="F1726" s="326"/>
    </row>
    <row r="1727" spans="1:6" s="92" customFormat="1" ht="15.9" customHeight="1" x14ac:dyDescent="0.3">
      <c r="A1727" s="252"/>
      <c r="B1727" s="31"/>
      <c r="C1727" s="261"/>
      <c r="D1727" s="72"/>
      <c r="E1727" s="338"/>
      <c r="F1727" s="332"/>
    </row>
    <row r="1728" spans="1:6" s="92" customFormat="1" ht="15.9" customHeight="1" x14ac:dyDescent="0.3">
      <c r="A1728" s="252"/>
      <c r="B1728" s="70" t="s">
        <v>1237</v>
      </c>
      <c r="C1728" s="261"/>
      <c r="D1728" s="72"/>
      <c r="E1728" s="338"/>
      <c r="F1728" s="332"/>
    </row>
    <row r="1729" spans="1:6" s="92" customFormat="1" ht="15.9" customHeight="1" x14ac:dyDescent="0.3">
      <c r="A1729" s="252"/>
      <c r="B1729" s="31" t="s">
        <v>990</v>
      </c>
      <c r="C1729" s="261" t="s">
        <v>1160</v>
      </c>
      <c r="D1729" s="72">
        <v>4000</v>
      </c>
      <c r="E1729" s="338"/>
      <c r="F1729" s="326"/>
    </row>
    <row r="1730" spans="1:6" s="92" customFormat="1" ht="15.9" customHeight="1" x14ac:dyDescent="0.3">
      <c r="A1730" s="252"/>
      <c r="B1730" s="31" t="s">
        <v>992</v>
      </c>
      <c r="C1730" s="261" t="s">
        <v>1160</v>
      </c>
      <c r="D1730" s="72">
        <f>+D1729</f>
        <v>4000</v>
      </c>
      <c r="E1730" s="326"/>
      <c r="F1730" s="326"/>
    </row>
    <row r="1731" spans="1:6" s="62" customFormat="1" ht="15.9" customHeight="1" x14ac:dyDescent="0.3">
      <c r="A1731" s="252"/>
      <c r="B1731" s="70"/>
      <c r="C1731" s="243"/>
      <c r="D1731" s="56"/>
      <c r="E1731" s="338"/>
      <c r="F1731" s="332"/>
    </row>
    <row r="1732" spans="1:6" s="92" customFormat="1" ht="15.9" customHeight="1" x14ac:dyDescent="0.3">
      <c r="A1732" s="252"/>
      <c r="B1732" s="25" t="s">
        <v>1238</v>
      </c>
      <c r="C1732" s="243"/>
      <c r="D1732" s="56"/>
      <c r="E1732" s="338"/>
      <c r="F1732" s="332"/>
    </row>
    <row r="1733" spans="1:6" s="92" customFormat="1" ht="15.9" customHeight="1" x14ac:dyDescent="0.3">
      <c r="A1733" s="252"/>
      <c r="B1733" s="31" t="s">
        <v>990</v>
      </c>
      <c r="C1733" s="243" t="s">
        <v>312</v>
      </c>
      <c r="D1733" s="56">
        <v>10</v>
      </c>
      <c r="E1733" s="338"/>
      <c r="F1733" s="326"/>
    </row>
    <row r="1734" spans="1:6" s="92" customFormat="1" ht="15.9" customHeight="1" x14ac:dyDescent="0.3">
      <c r="A1734" s="252"/>
      <c r="B1734" s="31" t="s">
        <v>992</v>
      </c>
      <c r="C1734" s="243" t="s">
        <v>312</v>
      </c>
      <c r="D1734" s="56">
        <v>10</v>
      </c>
      <c r="E1734" s="326"/>
      <c r="F1734" s="326"/>
    </row>
    <row r="1735" spans="1:6" s="62" customFormat="1" ht="15.9" customHeight="1" x14ac:dyDescent="0.3">
      <c r="A1735" s="252"/>
      <c r="B1735" s="70"/>
      <c r="C1735" s="243"/>
      <c r="D1735" s="56"/>
      <c r="E1735" s="338"/>
      <c r="F1735" s="332"/>
    </row>
    <row r="1736" spans="1:6" s="62" customFormat="1" ht="30" customHeight="1" x14ac:dyDescent="0.3">
      <c r="A1736" s="252"/>
      <c r="B1736" s="25" t="s">
        <v>1239</v>
      </c>
      <c r="C1736" s="243"/>
      <c r="D1736" s="56"/>
      <c r="E1736" s="338"/>
      <c r="F1736" s="332"/>
    </row>
    <row r="1737" spans="1:6" s="62" customFormat="1" ht="15.9" customHeight="1" x14ac:dyDescent="0.3">
      <c r="A1737" s="267"/>
      <c r="B1737" s="31" t="s">
        <v>990</v>
      </c>
      <c r="C1737" s="243" t="s">
        <v>312</v>
      </c>
      <c r="D1737" s="56">
        <v>3</v>
      </c>
      <c r="E1737" s="338"/>
      <c r="F1737" s="326"/>
    </row>
    <row r="1738" spans="1:6" s="62" customFormat="1" ht="15.9" customHeight="1" x14ac:dyDescent="0.3">
      <c r="A1738" s="267"/>
      <c r="B1738" s="31" t="s">
        <v>992</v>
      </c>
      <c r="C1738" s="243" t="s">
        <v>312</v>
      </c>
      <c r="D1738" s="56">
        <f>+D1737</f>
        <v>3</v>
      </c>
      <c r="E1738" s="326"/>
      <c r="F1738" s="326"/>
    </row>
    <row r="1739" spans="1:6" s="92" customFormat="1" ht="15.9" customHeight="1" x14ac:dyDescent="0.3">
      <c r="A1739" s="252"/>
      <c r="B1739" s="70"/>
      <c r="C1739" s="243"/>
      <c r="D1739" s="56"/>
      <c r="E1739" s="338"/>
      <c r="F1739" s="332"/>
    </row>
    <row r="1740" spans="1:6" s="92" customFormat="1" ht="15.9" customHeight="1" x14ac:dyDescent="0.3">
      <c r="A1740" s="258"/>
      <c r="B1740" s="54" t="s">
        <v>1171</v>
      </c>
      <c r="C1740" s="259"/>
      <c r="D1740" s="68"/>
      <c r="E1740" s="339"/>
      <c r="F1740" s="354"/>
    </row>
    <row r="1741" spans="1:6" s="92" customFormat="1" ht="15.9" customHeight="1" x14ac:dyDescent="0.3">
      <c r="A1741" s="252"/>
      <c r="B1741" s="75" t="s">
        <v>1200</v>
      </c>
      <c r="C1741" s="243" t="s">
        <v>312</v>
      </c>
      <c r="D1741" s="56">
        <v>1</v>
      </c>
      <c r="E1741" s="338"/>
      <c r="F1741" s="326"/>
    </row>
    <row r="1742" spans="1:6" s="92" customFormat="1" ht="15.9" customHeight="1" x14ac:dyDescent="0.3">
      <c r="A1742" s="252"/>
      <c r="B1742" s="75"/>
      <c r="C1742" s="243"/>
      <c r="D1742" s="56"/>
      <c r="E1742" s="338"/>
      <c r="F1742" s="348"/>
    </row>
    <row r="1743" spans="1:6" s="92" customFormat="1" ht="15.9" customHeight="1" x14ac:dyDescent="0.3">
      <c r="A1743" s="260"/>
      <c r="B1743" s="75" t="s">
        <v>1173</v>
      </c>
      <c r="C1743" s="243" t="s">
        <v>312</v>
      </c>
      <c r="D1743" s="56">
        <v>3</v>
      </c>
      <c r="E1743" s="338"/>
      <c r="F1743" s="326"/>
    </row>
    <row r="1744" spans="1:6" s="92" customFormat="1" ht="15.9" customHeight="1" x14ac:dyDescent="0.3">
      <c r="A1744" s="260"/>
      <c r="B1744" s="75"/>
      <c r="C1744" s="243"/>
      <c r="D1744" s="56"/>
      <c r="E1744" s="338"/>
      <c r="F1744" s="348"/>
    </row>
    <row r="1745" spans="1:6" s="92" customFormat="1" ht="15.9" customHeight="1" x14ac:dyDescent="0.3">
      <c r="A1745" s="252"/>
      <c r="B1745" s="25" t="s">
        <v>1201</v>
      </c>
      <c r="C1745" s="244" t="s">
        <v>312</v>
      </c>
      <c r="D1745" s="26">
        <v>2</v>
      </c>
      <c r="E1745" s="338"/>
      <c r="F1745" s="326"/>
    </row>
    <row r="1746" spans="1:6" s="92" customFormat="1" ht="15.9" customHeight="1" x14ac:dyDescent="0.3">
      <c r="A1746" s="252"/>
      <c r="B1746" s="25"/>
      <c r="C1746" s="244"/>
      <c r="D1746" s="26"/>
      <c r="E1746" s="338"/>
      <c r="F1746" s="332"/>
    </row>
    <row r="1747" spans="1:6" s="92" customFormat="1" ht="15.9" customHeight="1" x14ac:dyDescent="0.3">
      <c r="A1747" s="252"/>
      <c r="B1747" s="25"/>
      <c r="C1747" s="244"/>
      <c r="D1747" s="26"/>
      <c r="E1747" s="338"/>
      <c r="F1747" s="332"/>
    </row>
    <row r="1748" spans="1:6" s="92" customFormat="1" ht="15.9" customHeight="1" x14ac:dyDescent="0.3">
      <c r="A1748" s="252"/>
      <c r="B1748" s="25"/>
      <c r="C1748" s="244"/>
      <c r="D1748" s="26"/>
      <c r="E1748" s="338"/>
      <c r="F1748" s="332"/>
    </row>
    <row r="1749" spans="1:6" s="92" customFormat="1" ht="15.9" customHeight="1" x14ac:dyDescent="0.3">
      <c r="A1749" s="252"/>
      <c r="B1749" s="25"/>
      <c r="C1749" s="244"/>
      <c r="D1749" s="26"/>
      <c r="E1749" s="338"/>
      <c r="F1749" s="332"/>
    </row>
    <row r="1750" spans="1:6" s="92" customFormat="1" ht="15.9" customHeight="1" x14ac:dyDescent="0.3">
      <c r="A1750" s="252"/>
      <c r="B1750" s="25"/>
      <c r="C1750" s="244"/>
      <c r="D1750" s="26"/>
      <c r="E1750" s="338"/>
      <c r="F1750" s="332"/>
    </row>
    <row r="1751" spans="1:6" s="92" customFormat="1" ht="15.9" customHeight="1" x14ac:dyDescent="0.3">
      <c r="A1751" s="252"/>
      <c r="B1751" s="25"/>
      <c r="C1751" s="244"/>
      <c r="D1751" s="26"/>
      <c r="E1751" s="338"/>
      <c r="F1751" s="332"/>
    </row>
    <row r="1752" spans="1:6" s="92" customFormat="1" ht="15.9" customHeight="1" x14ac:dyDescent="0.3">
      <c r="A1752" s="252"/>
      <c r="B1752" s="25"/>
      <c r="C1752" s="244"/>
      <c r="D1752" s="26"/>
      <c r="E1752" s="338"/>
      <c r="F1752" s="332"/>
    </row>
    <row r="1753" spans="1:6" s="92" customFormat="1" ht="15.9" customHeight="1" x14ac:dyDescent="0.3">
      <c r="A1753" s="252"/>
      <c r="B1753" s="25"/>
      <c r="C1753" s="244"/>
      <c r="D1753" s="26"/>
      <c r="E1753" s="338"/>
      <c r="F1753" s="332"/>
    </row>
    <row r="1754" spans="1:6" s="92" customFormat="1" ht="15.9" customHeight="1" x14ac:dyDescent="0.3">
      <c r="A1754" s="252"/>
      <c r="B1754" s="25"/>
      <c r="C1754" s="244"/>
      <c r="D1754" s="26"/>
      <c r="E1754" s="338"/>
      <c r="F1754" s="332"/>
    </row>
    <row r="1755" spans="1:6" s="92" customFormat="1" ht="15.9" customHeight="1" x14ac:dyDescent="0.3">
      <c r="A1755" s="252"/>
      <c r="B1755" s="25"/>
      <c r="C1755" s="244"/>
      <c r="D1755" s="26"/>
      <c r="E1755" s="338"/>
      <c r="F1755" s="332"/>
    </row>
    <row r="1756" spans="1:6" s="92" customFormat="1" ht="15.9" customHeight="1" x14ac:dyDescent="0.3">
      <c r="A1756" s="252"/>
      <c r="B1756" s="25"/>
      <c r="C1756" s="244"/>
      <c r="D1756" s="26"/>
      <c r="E1756" s="338"/>
      <c r="F1756" s="332"/>
    </row>
    <row r="1757" spans="1:6" s="92" customFormat="1" ht="15.9" customHeight="1" x14ac:dyDescent="0.3">
      <c r="A1757" s="252"/>
      <c r="B1757" s="25"/>
      <c r="C1757" s="244"/>
      <c r="D1757" s="26"/>
      <c r="E1757" s="338"/>
      <c r="F1757" s="332"/>
    </row>
    <row r="1758" spans="1:6" s="92" customFormat="1" ht="15.9" customHeight="1" x14ac:dyDescent="0.3">
      <c r="A1758" s="252"/>
      <c r="B1758" s="25"/>
      <c r="C1758" s="244"/>
      <c r="D1758" s="26"/>
      <c r="E1758" s="338"/>
      <c r="F1758" s="332"/>
    </row>
    <row r="1759" spans="1:6" s="92" customFormat="1" ht="15.9" customHeight="1" x14ac:dyDescent="0.3">
      <c r="A1759" s="252"/>
      <c r="B1759" s="25"/>
      <c r="C1759" s="244"/>
      <c r="D1759" s="26"/>
      <c r="E1759" s="338"/>
      <c r="F1759" s="332"/>
    </row>
    <row r="1760" spans="1:6" s="92" customFormat="1" ht="15.9" customHeight="1" x14ac:dyDescent="0.3">
      <c r="A1760" s="252"/>
      <c r="B1760" s="25"/>
      <c r="C1760" s="244"/>
      <c r="D1760" s="26"/>
      <c r="E1760" s="338"/>
      <c r="F1760" s="332"/>
    </row>
    <row r="1761" spans="1:6" s="62" customFormat="1" ht="15.9" customHeight="1" x14ac:dyDescent="0.3">
      <c r="A1761" s="252"/>
      <c r="B1761" s="25"/>
      <c r="C1761" s="244"/>
      <c r="D1761" s="26"/>
      <c r="E1761" s="338"/>
      <c r="F1761" s="332"/>
    </row>
    <row r="1762" spans="1:6" s="62" customFormat="1" ht="15.9" customHeight="1" x14ac:dyDescent="0.3">
      <c r="A1762" s="252"/>
      <c r="B1762" s="25"/>
      <c r="C1762" s="244"/>
      <c r="D1762" s="26"/>
      <c r="E1762" s="338"/>
      <c r="F1762" s="332"/>
    </row>
    <row r="1763" spans="1:6" s="62" customFormat="1" ht="15.9" customHeight="1" x14ac:dyDescent="0.3">
      <c r="A1763" s="252"/>
      <c r="B1763" s="25"/>
      <c r="C1763" s="244"/>
      <c r="D1763" s="26"/>
      <c r="E1763" s="338"/>
      <c r="F1763" s="332"/>
    </row>
    <row r="1764" spans="1:6" s="62" customFormat="1" ht="15.9" customHeight="1" x14ac:dyDescent="0.3">
      <c r="A1764" s="252"/>
      <c r="B1764" s="25"/>
      <c r="C1764" s="244"/>
      <c r="D1764" s="26"/>
      <c r="E1764" s="338"/>
      <c r="F1764" s="332"/>
    </row>
    <row r="1765" spans="1:6" s="62" customFormat="1" ht="15.9" customHeight="1" x14ac:dyDescent="0.3">
      <c r="A1765" s="252"/>
      <c r="B1765" s="25"/>
      <c r="C1765" s="244"/>
      <c r="D1765" s="26"/>
      <c r="E1765" s="338"/>
      <c r="F1765" s="332"/>
    </row>
    <row r="1766" spans="1:6" s="62" customFormat="1" ht="15.9" customHeight="1" x14ac:dyDescent="0.3">
      <c r="A1766" s="252"/>
      <c r="B1766" s="25"/>
      <c r="C1766" s="244"/>
      <c r="D1766" s="26"/>
      <c r="E1766" s="338"/>
      <c r="F1766" s="332"/>
    </row>
    <row r="1767" spans="1:6" s="62" customFormat="1" ht="15.9" customHeight="1" x14ac:dyDescent="0.3">
      <c r="A1767" s="252"/>
      <c r="B1767" s="25"/>
      <c r="C1767" s="244"/>
      <c r="D1767" s="26"/>
      <c r="E1767" s="338"/>
      <c r="F1767" s="332"/>
    </row>
    <row r="1768" spans="1:6" s="62" customFormat="1" ht="15.9" customHeight="1" x14ac:dyDescent="0.3">
      <c r="A1768" s="252"/>
      <c r="B1768" s="25"/>
      <c r="C1768" s="244"/>
      <c r="D1768" s="26"/>
      <c r="E1768" s="338"/>
      <c r="F1768" s="332"/>
    </row>
    <row r="1769" spans="1:6" s="62" customFormat="1" ht="15.9" customHeight="1" x14ac:dyDescent="0.3">
      <c r="A1769" s="252"/>
      <c r="B1769" s="25"/>
      <c r="C1769" s="244"/>
      <c r="D1769" s="26"/>
      <c r="E1769" s="338"/>
      <c r="F1769" s="332"/>
    </row>
    <row r="1770" spans="1:6" s="62" customFormat="1" ht="15.9" customHeight="1" x14ac:dyDescent="0.3">
      <c r="A1770" s="252"/>
      <c r="B1770" s="25"/>
      <c r="C1770" s="244"/>
      <c r="D1770" s="26"/>
      <c r="E1770" s="338"/>
      <c r="F1770" s="332"/>
    </row>
    <row r="1771" spans="1:6" s="62" customFormat="1" ht="15.9" customHeight="1" x14ac:dyDescent="0.3">
      <c r="A1771" s="252"/>
      <c r="B1771" s="25"/>
      <c r="C1771" s="244"/>
      <c r="D1771" s="26"/>
      <c r="E1771" s="338"/>
      <c r="F1771" s="332"/>
    </row>
    <row r="1772" spans="1:6" s="62" customFormat="1" ht="15.9" customHeight="1" x14ac:dyDescent="0.3">
      <c r="A1772" s="252"/>
      <c r="B1772" s="25"/>
      <c r="C1772" s="244"/>
      <c r="D1772" s="26"/>
      <c r="E1772" s="338"/>
      <c r="F1772" s="332"/>
    </row>
    <row r="1773" spans="1:6" s="62" customFormat="1" ht="15.9" customHeight="1" x14ac:dyDescent="0.3">
      <c r="A1773" s="252"/>
      <c r="B1773" s="25"/>
      <c r="C1773" s="244"/>
      <c r="D1773" s="26"/>
      <c r="E1773" s="338"/>
      <c r="F1773" s="332"/>
    </row>
    <row r="1774" spans="1:6" s="62" customFormat="1" ht="15.9" customHeight="1" x14ac:dyDescent="0.3">
      <c r="A1774" s="252"/>
      <c r="B1774" s="25"/>
      <c r="C1774" s="244"/>
      <c r="D1774" s="26"/>
      <c r="E1774" s="338"/>
      <c r="F1774" s="332"/>
    </row>
    <row r="1775" spans="1:6" s="62" customFormat="1" ht="15.9" customHeight="1" x14ac:dyDescent="0.3">
      <c r="A1775" s="252"/>
      <c r="B1775" s="25"/>
      <c r="C1775" s="244"/>
      <c r="D1775" s="26"/>
      <c r="E1775" s="338"/>
      <c r="F1775" s="332"/>
    </row>
    <row r="1776" spans="1:6" s="62" customFormat="1" ht="15.9" customHeight="1" x14ac:dyDescent="0.3">
      <c r="A1776" s="252"/>
      <c r="B1776" s="25"/>
      <c r="C1776" s="244"/>
      <c r="D1776" s="26"/>
      <c r="E1776" s="338"/>
      <c r="F1776" s="332"/>
    </row>
    <row r="1777" spans="1:6" s="62" customFormat="1" ht="15.9" customHeight="1" x14ac:dyDescent="0.3">
      <c r="A1777" s="252"/>
      <c r="B1777" s="25"/>
      <c r="C1777" s="244"/>
      <c r="D1777" s="26"/>
      <c r="E1777" s="338"/>
      <c r="F1777" s="332"/>
    </row>
    <row r="1778" spans="1:6" s="62" customFormat="1" ht="15.9" customHeight="1" x14ac:dyDescent="0.3">
      <c r="A1778" s="252"/>
      <c r="B1778" s="25"/>
      <c r="C1778" s="244"/>
      <c r="D1778" s="26"/>
      <c r="E1778" s="338"/>
      <c r="F1778" s="332"/>
    </row>
    <row r="1779" spans="1:6" s="62" customFormat="1" ht="15.9" customHeight="1" x14ac:dyDescent="0.3">
      <c r="A1779" s="252"/>
      <c r="B1779" s="25"/>
      <c r="C1779" s="244"/>
      <c r="D1779" s="26"/>
      <c r="E1779" s="338"/>
      <c r="F1779" s="332"/>
    </row>
    <row r="1780" spans="1:6" s="62" customFormat="1" ht="15.9" customHeight="1" x14ac:dyDescent="0.3">
      <c r="A1780" s="252"/>
      <c r="B1780" s="25"/>
      <c r="C1780" s="244"/>
      <c r="D1780" s="26"/>
      <c r="E1780" s="338"/>
      <c r="F1780" s="332"/>
    </row>
    <row r="1781" spans="1:6" s="62" customFormat="1" ht="15.9" customHeight="1" x14ac:dyDescent="0.3">
      <c r="A1781" s="252"/>
      <c r="B1781" s="25"/>
      <c r="C1781" s="244"/>
      <c r="D1781" s="26"/>
      <c r="E1781" s="338"/>
      <c r="F1781" s="332"/>
    </row>
    <row r="1782" spans="1:6" s="62" customFormat="1" ht="15.9" customHeight="1" x14ac:dyDescent="0.3">
      <c r="A1782" s="252"/>
      <c r="B1782" s="25"/>
      <c r="C1782" s="244"/>
      <c r="D1782" s="26"/>
      <c r="E1782" s="338"/>
      <c r="F1782" s="332"/>
    </row>
    <row r="1783" spans="1:6" s="62" customFormat="1" ht="15.9" customHeight="1" x14ac:dyDescent="0.3">
      <c r="A1783" s="252"/>
      <c r="B1783" s="25"/>
      <c r="C1783" s="244"/>
      <c r="D1783" s="26"/>
      <c r="E1783" s="338"/>
      <c r="F1783" s="332"/>
    </row>
    <row r="1784" spans="1:6" s="62" customFormat="1" ht="15.9" customHeight="1" x14ac:dyDescent="0.3">
      <c r="A1784" s="252"/>
      <c r="B1784" s="25"/>
      <c r="C1784" s="244"/>
      <c r="D1784" s="26"/>
      <c r="E1784" s="338"/>
      <c r="F1784" s="332"/>
    </row>
    <row r="1785" spans="1:6" s="62" customFormat="1" ht="15.9" customHeight="1" x14ac:dyDescent="0.3">
      <c r="A1785" s="252"/>
      <c r="B1785" s="25"/>
      <c r="C1785" s="244"/>
      <c r="D1785" s="26"/>
      <c r="E1785" s="338"/>
      <c r="F1785" s="332"/>
    </row>
    <row r="1786" spans="1:6" s="62" customFormat="1" ht="15.9" customHeight="1" x14ac:dyDescent="0.3">
      <c r="A1786" s="252"/>
      <c r="B1786" s="25"/>
      <c r="C1786" s="244"/>
      <c r="D1786" s="26"/>
      <c r="E1786" s="338"/>
      <c r="F1786" s="332"/>
    </row>
    <row r="1787" spans="1:6" s="62" customFormat="1" ht="15.9" customHeight="1" x14ac:dyDescent="0.3">
      <c r="A1787" s="252"/>
      <c r="B1787" s="25"/>
      <c r="C1787" s="244"/>
      <c r="D1787" s="26"/>
      <c r="E1787" s="338"/>
      <c r="F1787" s="332"/>
    </row>
    <row r="1788" spans="1:6" s="62" customFormat="1" ht="15.9" customHeight="1" thickBot="1" x14ac:dyDescent="0.35">
      <c r="A1788" s="252"/>
      <c r="B1788" s="88"/>
      <c r="C1788" s="243"/>
      <c r="D1788" s="78"/>
      <c r="E1788" s="338"/>
      <c r="F1788" s="351"/>
    </row>
    <row r="1789" spans="1:6" s="62" customFormat="1" ht="24.9" customHeight="1" thickBot="1" x14ac:dyDescent="0.35">
      <c r="A1789" s="256"/>
      <c r="B1789" s="35" t="s">
        <v>1480</v>
      </c>
      <c r="C1789" s="79"/>
      <c r="D1789" s="79"/>
      <c r="E1789" s="344"/>
      <c r="F1789" s="345"/>
    </row>
    <row r="1790" spans="1:6" s="62" customFormat="1" ht="15.9" customHeight="1" thickBot="1" x14ac:dyDescent="0.35">
      <c r="A1790" s="252"/>
      <c r="B1790" s="264"/>
      <c r="C1790" s="243"/>
      <c r="D1790" s="243"/>
      <c r="E1790" s="338"/>
      <c r="F1790" s="353" t="s">
        <v>1156</v>
      </c>
    </row>
    <row r="1791" spans="1:6" s="62" customFormat="1" ht="24.9" customHeight="1" thickBot="1" x14ac:dyDescent="0.35">
      <c r="A1791" s="245" t="s">
        <v>1149</v>
      </c>
      <c r="B1791" s="23" t="s">
        <v>1150</v>
      </c>
      <c r="C1791" s="79" t="s">
        <v>1151</v>
      </c>
      <c r="D1791" s="61" t="s">
        <v>1152</v>
      </c>
      <c r="E1791" s="347" t="s">
        <v>1153</v>
      </c>
      <c r="F1791" s="335" t="s">
        <v>1154</v>
      </c>
    </row>
    <row r="1792" spans="1:6" s="62" customFormat="1" ht="15.9" customHeight="1" x14ac:dyDescent="0.3">
      <c r="A1792" s="252"/>
      <c r="B1792" s="94" t="s">
        <v>1156</v>
      </c>
      <c r="C1792" s="243"/>
      <c r="D1792" s="91"/>
      <c r="E1792" s="338"/>
      <c r="F1792" s="356"/>
    </row>
    <row r="1793" spans="1:6" s="62" customFormat="1" ht="15.9" customHeight="1" x14ac:dyDescent="0.3">
      <c r="A1793" s="252"/>
      <c r="B1793" s="33" t="s">
        <v>1240</v>
      </c>
      <c r="C1793" s="243"/>
      <c r="D1793" s="66"/>
      <c r="E1793" s="338"/>
      <c r="F1793" s="332"/>
    </row>
    <row r="1794" spans="1:6" s="62" customFormat="1" ht="15.9" customHeight="1" x14ac:dyDescent="0.3">
      <c r="A1794" s="252"/>
      <c r="B1794" s="32"/>
      <c r="C1794" s="243"/>
      <c r="D1794" s="66"/>
      <c r="E1794" s="338"/>
      <c r="F1794" s="332"/>
    </row>
    <row r="1795" spans="1:6" s="62" customFormat="1" ht="54.9" customHeight="1" x14ac:dyDescent="0.3">
      <c r="A1795" s="258" t="s">
        <v>942</v>
      </c>
      <c r="B1795" s="33" t="s">
        <v>1157</v>
      </c>
      <c r="C1795" s="221"/>
      <c r="D1795" s="67"/>
      <c r="E1795" s="341"/>
      <c r="F1795" s="342"/>
    </row>
    <row r="1796" spans="1:6" s="62" customFormat="1" ht="15.9" customHeight="1" x14ac:dyDescent="0.3">
      <c r="A1796" s="268"/>
      <c r="B1796" s="30" t="s">
        <v>1241</v>
      </c>
      <c r="C1796" s="243"/>
      <c r="D1796" s="56"/>
      <c r="E1796" s="338"/>
      <c r="F1796" s="332"/>
    </row>
    <row r="1797" spans="1:6" s="62" customFormat="1" ht="6" customHeight="1" x14ac:dyDescent="0.3">
      <c r="A1797" s="252"/>
      <c r="B1797" s="25"/>
      <c r="C1797" s="243"/>
      <c r="D1797" s="56"/>
      <c r="E1797" s="338"/>
      <c r="F1797" s="332"/>
    </row>
    <row r="1798" spans="1:6" s="62" customFormat="1" ht="15.9" customHeight="1" x14ac:dyDescent="0.3">
      <c r="A1798" s="252"/>
      <c r="B1798" s="95" t="s">
        <v>1242</v>
      </c>
      <c r="C1798" s="26"/>
      <c r="D1798" s="96"/>
      <c r="E1798" s="357"/>
      <c r="F1798" s="357"/>
    </row>
    <row r="1799" spans="1:6" s="62" customFormat="1" ht="15.9" customHeight="1" x14ac:dyDescent="0.3">
      <c r="A1799" s="252"/>
      <c r="B1799" s="31" t="s">
        <v>990</v>
      </c>
      <c r="C1799" s="26" t="s">
        <v>991</v>
      </c>
      <c r="D1799" s="96">
        <v>30</v>
      </c>
      <c r="E1799" s="357"/>
      <c r="F1799" s="326"/>
    </row>
    <row r="1800" spans="1:6" s="62" customFormat="1" ht="15.9" customHeight="1" x14ac:dyDescent="0.3">
      <c r="A1800" s="252"/>
      <c r="B1800" s="31" t="s">
        <v>992</v>
      </c>
      <c r="C1800" s="26" t="s">
        <v>991</v>
      </c>
      <c r="D1800" s="96">
        <f>D1799</f>
        <v>30</v>
      </c>
      <c r="E1800" s="326"/>
      <c r="F1800" s="326"/>
    </row>
    <row r="1801" spans="1:6" s="62" customFormat="1" ht="6" customHeight="1" x14ac:dyDescent="0.3">
      <c r="A1801" s="252"/>
      <c r="B1801" s="25"/>
      <c r="C1801" s="243"/>
      <c r="D1801" s="56"/>
      <c r="E1801" s="338"/>
      <c r="F1801" s="332"/>
    </row>
    <row r="1802" spans="1:6" s="62" customFormat="1" ht="15.9" customHeight="1" x14ac:dyDescent="0.3">
      <c r="A1802" s="252"/>
      <c r="B1802" s="95" t="s">
        <v>1243</v>
      </c>
      <c r="C1802" s="26"/>
      <c r="D1802" s="96"/>
      <c r="E1802" s="357"/>
      <c r="F1802" s="357"/>
    </row>
    <row r="1803" spans="1:6" s="62" customFormat="1" ht="15.9" customHeight="1" x14ac:dyDescent="0.3">
      <c r="A1803" s="252"/>
      <c r="B1803" s="31" t="s">
        <v>990</v>
      </c>
      <c r="C1803" s="26" t="s">
        <v>991</v>
      </c>
      <c r="D1803" s="96">
        <v>8</v>
      </c>
      <c r="E1803" s="357"/>
      <c r="F1803" s="326"/>
    </row>
    <row r="1804" spans="1:6" s="62" customFormat="1" ht="15.9" customHeight="1" x14ac:dyDescent="0.3">
      <c r="A1804" s="252"/>
      <c r="B1804" s="31" t="s">
        <v>992</v>
      </c>
      <c r="C1804" s="26" t="s">
        <v>991</v>
      </c>
      <c r="D1804" s="96">
        <f>D1803</f>
        <v>8</v>
      </c>
      <c r="E1804" s="326"/>
      <c r="F1804" s="326"/>
    </row>
    <row r="1805" spans="1:6" s="62" customFormat="1" ht="6" customHeight="1" x14ac:dyDescent="0.3">
      <c r="A1805" s="252"/>
      <c r="B1805" s="25"/>
      <c r="C1805" s="243"/>
      <c r="D1805" s="56"/>
      <c r="E1805" s="338"/>
      <c r="F1805" s="332"/>
    </row>
    <row r="1806" spans="1:6" s="62" customFormat="1" ht="15.9" customHeight="1" x14ac:dyDescent="0.3">
      <c r="A1806" s="252"/>
      <c r="B1806" s="95" t="s">
        <v>1244</v>
      </c>
      <c r="C1806" s="26"/>
      <c r="D1806" s="96"/>
      <c r="E1806" s="357"/>
      <c r="F1806" s="357"/>
    </row>
    <row r="1807" spans="1:6" s="62" customFormat="1" ht="15.9" customHeight="1" x14ac:dyDescent="0.3">
      <c r="A1807" s="252"/>
      <c r="B1807" s="31" t="s">
        <v>990</v>
      </c>
      <c r="C1807" s="26" t="s">
        <v>991</v>
      </c>
      <c r="D1807" s="96">
        <v>12</v>
      </c>
      <c r="E1807" s="357"/>
      <c r="F1807" s="326"/>
    </row>
    <row r="1808" spans="1:6" s="62" customFormat="1" ht="15.9" customHeight="1" x14ac:dyDescent="0.3">
      <c r="A1808" s="252"/>
      <c r="B1808" s="31" t="s">
        <v>992</v>
      </c>
      <c r="C1808" s="26" t="s">
        <v>991</v>
      </c>
      <c r="D1808" s="96">
        <f>D1807</f>
        <v>12</v>
      </c>
      <c r="E1808" s="326"/>
      <c r="F1808" s="326"/>
    </row>
    <row r="1809" spans="1:6" s="62" customFormat="1" ht="6" customHeight="1" x14ac:dyDescent="0.3">
      <c r="A1809" s="252"/>
      <c r="B1809" s="25"/>
      <c r="C1809" s="243"/>
      <c r="D1809" s="56"/>
      <c r="E1809" s="338"/>
      <c r="F1809" s="332"/>
    </row>
    <row r="1810" spans="1:6" s="62" customFormat="1" ht="15.9" customHeight="1" x14ac:dyDescent="0.3">
      <c r="A1810" s="252"/>
      <c r="B1810" s="25" t="s">
        <v>1245</v>
      </c>
      <c r="C1810" s="26"/>
      <c r="D1810" s="96"/>
      <c r="E1810" s="357"/>
      <c r="F1810" s="357"/>
    </row>
    <row r="1811" spans="1:6" s="62" customFormat="1" ht="15.9" customHeight="1" x14ac:dyDescent="0.3">
      <c r="A1811" s="252"/>
      <c r="B1811" s="31" t="s">
        <v>990</v>
      </c>
      <c r="C1811" s="26" t="s">
        <v>991</v>
      </c>
      <c r="D1811" s="96">
        <v>15</v>
      </c>
      <c r="E1811" s="357"/>
      <c r="F1811" s="326"/>
    </row>
    <row r="1812" spans="1:6" s="62" customFormat="1" ht="15.9" customHeight="1" x14ac:dyDescent="0.3">
      <c r="A1812" s="252"/>
      <c r="B1812" s="31" t="s">
        <v>992</v>
      </c>
      <c r="C1812" s="26" t="s">
        <v>991</v>
      </c>
      <c r="D1812" s="96">
        <f>D1811</f>
        <v>15</v>
      </c>
      <c r="E1812" s="326"/>
      <c r="F1812" s="326"/>
    </row>
    <row r="1813" spans="1:6" s="62" customFormat="1" ht="6" customHeight="1" x14ac:dyDescent="0.3">
      <c r="A1813" s="252"/>
      <c r="B1813" s="25"/>
      <c r="C1813" s="243"/>
      <c r="D1813" s="56"/>
      <c r="E1813" s="338"/>
      <c r="F1813" s="332"/>
    </row>
    <row r="1814" spans="1:6" s="62" customFormat="1" ht="15.9" customHeight="1" x14ac:dyDescent="0.3">
      <c r="A1814" s="252"/>
      <c r="B1814" s="25" t="s">
        <v>1246</v>
      </c>
      <c r="C1814" s="26"/>
      <c r="D1814" s="96"/>
      <c r="E1814" s="357"/>
      <c r="F1814" s="357"/>
    </row>
    <row r="1815" spans="1:6" s="62" customFormat="1" ht="15.9" customHeight="1" x14ac:dyDescent="0.3">
      <c r="A1815" s="252"/>
      <c r="B1815" s="31" t="s">
        <v>990</v>
      </c>
      <c r="C1815" s="26" t="s">
        <v>991</v>
      </c>
      <c r="D1815" s="96">
        <v>25</v>
      </c>
      <c r="E1815" s="357"/>
      <c r="F1815" s="326"/>
    </row>
    <row r="1816" spans="1:6" s="62" customFormat="1" ht="15.9" customHeight="1" x14ac:dyDescent="0.3">
      <c r="A1816" s="252"/>
      <c r="B1816" s="31" t="s">
        <v>992</v>
      </c>
      <c r="C1816" s="26" t="s">
        <v>991</v>
      </c>
      <c r="D1816" s="96">
        <f>D1815</f>
        <v>25</v>
      </c>
      <c r="E1816" s="326"/>
      <c r="F1816" s="326"/>
    </row>
    <row r="1817" spans="1:6" s="62" customFormat="1" ht="6" customHeight="1" x14ac:dyDescent="0.3">
      <c r="A1817" s="252"/>
      <c r="B1817" s="25"/>
      <c r="C1817" s="243"/>
      <c r="D1817" s="56"/>
      <c r="E1817" s="338"/>
      <c r="F1817" s="332"/>
    </row>
    <row r="1818" spans="1:6" s="62" customFormat="1" ht="15.9" customHeight="1" x14ac:dyDescent="0.3">
      <c r="A1818" s="252"/>
      <c r="B1818" s="25" t="s">
        <v>1247</v>
      </c>
      <c r="C1818" s="26"/>
      <c r="D1818" s="96"/>
      <c r="E1818" s="357"/>
      <c r="F1818" s="357"/>
    </row>
    <row r="1819" spans="1:6" s="62" customFormat="1" ht="15.9" customHeight="1" x14ac:dyDescent="0.3">
      <c r="A1819" s="252"/>
      <c r="B1819" s="31" t="s">
        <v>990</v>
      </c>
      <c r="C1819" s="26" t="s">
        <v>991</v>
      </c>
      <c r="D1819" s="96">
        <v>25</v>
      </c>
      <c r="E1819" s="357"/>
      <c r="F1819" s="326"/>
    </row>
    <row r="1820" spans="1:6" s="62" customFormat="1" ht="15.9" customHeight="1" x14ac:dyDescent="0.3">
      <c r="A1820" s="252"/>
      <c r="B1820" s="31" t="s">
        <v>992</v>
      </c>
      <c r="C1820" s="26" t="s">
        <v>991</v>
      </c>
      <c r="D1820" s="96">
        <f>D1819</f>
        <v>25</v>
      </c>
      <c r="E1820" s="326"/>
      <c r="F1820" s="326"/>
    </row>
    <row r="1821" spans="1:6" s="62" customFormat="1" ht="15.9" customHeight="1" x14ac:dyDescent="0.3">
      <c r="A1821" s="252"/>
      <c r="B1821" s="31"/>
      <c r="C1821" s="26"/>
      <c r="D1821" s="96"/>
      <c r="E1821" s="357"/>
      <c r="F1821" s="357"/>
    </row>
    <row r="1822" spans="1:6" s="62" customFormat="1" ht="15.9" customHeight="1" x14ac:dyDescent="0.3">
      <c r="A1822" s="252"/>
      <c r="B1822" s="25" t="s">
        <v>1248</v>
      </c>
      <c r="C1822" s="26"/>
      <c r="D1822" s="96"/>
      <c r="E1822" s="357"/>
      <c r="F1822" s="357"/>
    </row>
    <row r="1823" spans="1:6" s="62" customFormat="1" ht="15.9" customHeight="1" x14ac:dyDescent="0.3">
      <c r="A1823" s="252"/>
      <c r="B1823" s="31" t="s">
        <v>990</v>
      </c>
      <c r="C1823" s="26" t="s">
        <v>991</v>
      </c>
      <c r="D1823" s="96">
        <v>25</v>
      </c>
      <c r="E1823" s="357"/>
      <c r="F1823" s="326"/>
    </row>
    <row r="1824" spans="1:6" s="62" customFormat="1" ht="15.9" customHeight="1" x14ac:dyDescent="0.3">
      <c r="A1824" s="252"/>
      <c r="B1824" s="31" t="s">
        <v>992</v>
      </c>
      <c r="C1824" s="26" t="s">
        <v>991</v>
      </c>
      <c r="D1824" s="96">
        <f>D1823</f>
        <v>25</v>
      </c>
      <c r="E1824" s="326"/>
      <c r="F1824" s="326"/>
    </row>
    <row r="1825" spans="1:6" s="62" customFormat="1" ht="6" customHeight="1" x14ac:dyDescent="0.3">
      <c r="A1825" s="252"/>
      <c r="B1825" s="25"/>
      <c r="C1825" s="243"/>
      <c r="D1825" s="56"/>
      <c r="E1825" s="338"/>
      <c r="F1825" s="332"/>
    </row>
    <row r="1826" spans="1:6" s="62" customFormat="1" ht="15.9" customHeight="1" x14ac:dyDescent="0.3">
      <c r="A1826" s="252"/>
      <c r="B1826" s="33" t="s">
        <v>1249</v>
      </c>
      <c r="C1826" s="26"/>
      <c r="D1826" s="96"/>
      <c r="E1826" s="357"/>
      <c r="F1826" s="357"/>
    </row>
    <row r="1827" spans="1:6" s="62" customFormat="1" ht="15.9" customHeight="1" x14ac:dyDescent="0.3">
      <c r="A1827" s="252"/>
      <c r="B1827" s="25" t="s">
        <v>1250</v>
      </c>
      <c r="C1827" s="26"/>
      <c r="D1827" s="96"/>
      <c r="E1827" s="357"/>
      <c r="F1827" s="357"/>
    </row>
    <row r="1828" spans="1:6" s="62" customFormat="1" ht="15.9" customHeight="1" x14ac:dyDescent="0.3">
      <c r="A1828" s="253"/>
      <c r="B1828" s="31" t="s">
        <v>990</v>
      </c>
      <c r="C1828" s="26" t="s">
        <v>991</v>
      </c>
      <c r="D1828" s="97">
        <v>25</v>
      </c>
      <c r="E1828" s="357"/>
      <c r="F1828" s="326"/>
    </row>
    <row r="1829" spans="1:6" s="62" customFormat="1" ht="15.9" customHeight="1" x14ac:dyDescent="0.3">
      <c r="A1829" s="253"/>
      <c r="B1829" s="31" t="s">
        <v>992</v>
      </c>
      <c r="C1829" s="26" t="s">
        <v>991</v>
      </c>
      <c r="D1829" s="97">
        <f>D1828</f>
        <v>25</v>
      </c>
      <c r="E1829" s="326"/>
      <c r="F1829" s="326"/>
    </row>
    <row r="1830" spans="1:6" s="62" customFormat="1" ht="6" customHeight="1" x14ac:dyDescent="0.3">
      <c r="A1830" s="252"/>
      <c r="B1830" s="25"/>
      <c r="C1830" s="243"/>
      <c r="D1830" s="56"/>
      <c r="E1830" s="338"/>
      <c r="F1830" s="332"/>
    </row>
    <row r="1831" spans="1:6" s="62" customFormat="1" ht="15.9" customHeight="1" x14ac:dyDescent="0.3">
      <c r="A1831" s="252"/>
      <c r="B1831" s="33" t="s">
        <v>1251</v>
      </c>
      <c r="C1831" s="26"/>
      <c r="D1831" s="97"/>
      <c r="E1831" s="357"/>
      <c r="F1831" s="357"/>
    </row>
    <row r="1832" spans="1:6" s="62" customFormat="1" ht="15.9" customHeight="1" x14ac:dyDescent="0.3">
      <c r="A1832" s="252"/>
      <c r="B1832" s="25" t="s">
        <v>1252</v>
      </c>
      <c r="C1832" s="26"/>
      <c r="D1832" s="97"/>
      <c r="E1832" s="357"/>
      <c r="F1832" s="357"/>
    </row>
    <row r="1833" spans="1:6" s="62" customFormat="1" ht="15.9" customHeight="1" x14ac:dyDescent="0.3">
      <c r="A1833" s="252"/>
      <c r="B1833" s="31" t="s">
        <v>990</v>
      </c>
      <c r="C1833" s="26" t="s">
        <v>991</v>
      </c>
      <c r="D1833" s="97">
        <v>25</v>
      </c>
      <c r="E1833" s="357"/>
      <c r="F1833" s="326"/>
    </row>
    <row r="1834" spans="1:6" s="62" customFormat="1" ht="15.9" customHeight="1" x14ac:dyDescent="0.3">
      <c r="A1834" s="252"/>
      <c r="B1834" s="31" t="s">
        <v>992</v>
      </c>
      <c r="C1834" s="26" t="s">
        <v>991</v>
      </c>
      <c r="D1834" s="97">
        <f>D1833</f>
        <v>25</v>
      </c>
      <c r="E1834" s="326"/>
      <c r="F1834" s="326"/>
    </row>
    <row r="1835" spans="1:6" s="62" customFormat="1" ht="6" customHeight="1" x14ac:dyDescent="0.3">
      <c r="A1835" s="252"/>
      <c r="B1835" s="25"/>
      <c r="C1835" s="243"/>
      <c r="D1835" s="56"/>
      <c r="E1835" s="338"/>
      <c r="F1835" s="332"/>
    </row>
    <row r="1836" spans="1:6" s="62" customFormat="1" ht="15.9" customHeight="1" x14ac:dyDescent="0.3">
      <c r="A1836" s="252"/>
      <c r="B1836" s="33" t="s">
        <v>1253</v>
      </c>
      <c r="C1836" s="26"/>
      <c r="D1836" s="97"/>
      <c r="E1836" s="357"/>
      <c r="F1836" s="357"/>
    </row>
    <row r="1837" spans="1:6" s="62" customFormat="1" ht="15.9" customHeight="1" x14ac:dyDescent="0.3">
      <c r="A1837" s="252"/>
      <c r="B1837" s="25" t="s">
        <v>1254</v>
      </c>
      <c r="C1837" s="26"/>
      <c r="D1837" s="97"/>
      <c r="E1837" s="357"/>
      <c r="F1837" s="357"/>
    </row>
    <row r="1838" spans="1:6" s="62" customFormat="1" ht="15.9" customHeight="1" x14ac:dyDescent="0.3">
      <c r="A1838" s="252"/>
      <c r="B1838" s="31" t="s">
        <v>990</v>
      </c>
      <c r="C1838" s="26" t="s">
        <v>991</v>
      </c>
      <c r="D1838" s="97">
        <v>25</v>
      </c>
      <c r="E1838" s="357"/>
      <c r="F1838" s="326"/>
    </row>
    <row r="1839" spans="1:6" s="62" customFormat="1" ht="15.9" customHeight="1" x14ac:dyDescent="0.3">
      <c r="A1839" s="252"/>
      <c r="B1839" s="31" t="s">
        <v>992</v>
      </c>
      <c r="C1839" s="26" t="s">
        <v>991</v>
      </c>
      <c r="D1839" s="97">
        <f>D1838</f>
        <v>25</v>
      </c>
      <c r="E1839" s="326"/>
      <c r="F1839" s="326"/>
    </row>
    <row r="1840" spans="1:6" s="62" customFormat="1" ht="6" customHeight="1" x14ac:dyDescent="0.3">
      <c r="A1840" s="252"/>
      <c r="B1840" s="25"/>
      <c r="C1840" s="243"/>
      <c r="D1840" s="56"/>
      <c r="E1840" s="338"/>
      <c r="F1840" s="332"/>
    </row>
    <row r="1841" spans="1:6" s="62" customFormat="1" ht="15.9" customHeight="1" x14ac:dyDescent="0.3">
      <c r="A1841" s="252"/>
      <c r="B1841" s="25" t="s">
        <v>1255</v>
      </c>
      <c r="C1841" s="26"/>
      <c r="D1841" s="97"/>
      <c r="E1841" s="357"/>
      <c r="F1841" s="357"/>
    </row>
    <row r="1842" spans="1:6" s="62" customFormat="1" ht="15.9" customHeight="1" x14ac:dyDescent="0.3">
      <c r="A1842" s="252"/>
      <c r="B1842" s="31" t="s">
        <v>990</v>
      </c>
      <c r="C1842" s="26" t="s">
        <v>310</v>
      </c>
      <c r="D1842" s="97">
        <v>2000</v>
      </c>
      <c r="E1842" s="357"/>
      <c r="F1842" s="326"/>
    </row>
    <row r="1843" spans="1:6" s="62" customFormat="1" ht="15.9" customHeight="1" x14ac:dyDescent="0.3">
      <c r="A1843" s="252"/>
      <c r="B1843" s="31" t="s">
        <v>992</v>
      </c>
      <c r="C1843" s="26" t="s">
        <v>310</v>
      </c>
      <c r="D1843" s="97">
        <f>D1842</f>
        <v>2000</v>
      </c>
      <c r="E1843" s="326"/>
      <c r="F1843" s="326"/>
    </row>
    <row r="1844" spans="1:6" s="62" customFormat="1" ht="6" customHeight="1" x14ac:dyDescent="0.3">
      <c r="A1844" s="252"/>
      <c r="B1844" s="25"/>
      <c r="C1844" s="243"/>
      <c r="D1844" s="56"/>
      <c r="E1844" s="338"/>
      <c r="F1844" s="332"/>
    </row>
    <row r="1845" spans="1:6" s="62" customFormat="1" ht="15.9" customHeight="1" x14ac:dyDescent="0.3">
      <c r="A1845" s="252"/>
      <c r="B1845" s="33" t="s">
        <v>1256</v>
      </c>
      <c r="C1845" s="26"/>
      <c r="D1845" s="97"/>
      <c r="E1845" s="357"/>
      <c r="F1845" s="357"/>
    </row>
    <row r="1846" spans="1:6" s="62" customFormat="1" ht="30" customHeight="1" x14ac:dyDescent="0.3">
      <c r="A1846" s="252"/>
      <c r="B1846" s="25" t="s">
        <v>1257</v>
      </c>
      <c r="C1846" s="26"/>
      <c r="D1846" s="97"/>
      <c r="E1846" s="357"/>
      <c r="F1846" s="357"/>
    </row>
    <row r="1847" spans="1:6" s="62" customFormat="1" ht="15.9" customHeight="1" x14ac:dyDescent="0.3">
      <c r="A1847" s="252"/>
      <c r="B1847" s="31" t="s">
        <v>990</v>
      </c>
      <c r="C1847" s="26" t="s">
        <v>991</v>
      </c>
      <c r="D1847" s="97">
        <v>1</v>
      </c>
      <c r="E1847" s="357"/>
      <c r="F1847" s="326"/>
    </row>
    <row r="1848" spans="1:6" s="62" customFormat="1" ht="15.9" customHeight="1" x14ac:dyDescent="0.3">
      <c r="A1848" s="252"/>
      <c r="B1848" s="31" t="s">
        <v>992</v>
      </c>
      <c r="C1848" s="26" t="s">
        <v>991</v>
      </c>
      <c r="D1848" s="97">
        <f>D1847</f>
        <v>1</v>
      </c>
      <c r="E1848" s="326"/>
      <c r="F1848" s="326"/>
    </row>
    <row r="1849" spans="1:6" s="62" customFormat="1" ht="6" customHeight="1" x14ac:dyDescent="0.3">
      <c r="A1849" s="252"/>
      <c r="B1849" s="25"/>
      <c r="C1849" s="243"/>
      <c r="D1849" s="56"/>
      <c r="E1849" s="338"/>
      <c r="F1849" s="332"/>
    </row>
    <row r="1850" spans="1:6" s="62" customFormat="1" ht="15.9" customHeight="1" x14ac:dyDescent="0.3">
      <c r="A1850" s="252"/>
      <c r="B1850" s="33" t="s">
        <v>1258</v>
      </c>
      <c r="C1850" s="26"/>
      <c r="D1850" s="97"/>
      <c r="E1850" s="357"/>
      <c r="F1850" s="357"/>
    </row>
    <row r="1851" spans="1:6" s="62" customFormat="1" ht="15.9" customHeight="1" x14ac:dyDescent="0.3">
      <c r="A1851" s="252"/>
      <c r="B1851" s="25" t="s">
        <v>1259</v>
      </c>
      <c r="C1851" s="26"/>
      <c r="D1851" s="97"/>
      <c r="E1851" s="357"/>
      <c r="F1851" s="357"/>
    </row>
    <row r="1852" spans="1:6" s="62" customFormat="1" ht="15.9" customHeight="1" x14ac:dyDescent="0.3">
      <c r="A1852" s="252"/>
      <c r="B1852" s="31" t="s">
        <v>990</v>
      </c>
      <c r="C1852" s="26" t="s">
        <v>991</v>
      </c>
      <c r="D1852" s="97">
        <v>2</v>
      </c>
      <c r="E1852" s="357"/>
      <c r="F1852" s="326"/>
    </row>
    <row r="1853" spans="1:6" s="62" customFormat="1" ht="15.9" customHeight="1" x14ac:dyDescent="0.3">
      <c r="A1853" s="252"/>
      <c r="B1853" s="31" t="s">
        <v>992</v>
      </c>
      <c r="C1853" s="26" t="s">
        <v>991</v>
      </c>
      <c r="D1853" s="97">
        <f>D1852</f>
        <v>2</v>
      </c>
      <c r="E1853" s="326"/>
      <c r="F1853" s="326"/>
    </row>
    <row r="1854" spans="1:6" s="62" customFormat="1" ht="6" customHeight="1" x14ac:dyDescent="0.3">
      <c r="A1854" s="252"/>
      <c r="B1854" s="25"/>
      <c r="C1854" s="243"/>
      <c r="D1854" s="56"/>
      <c r="E1854" s="338"/>
      <c r="F1854" s="332"/>
    </row>
    <row r="1855" spans="1:6" s="62" customFormat="1" ht="15.9" customHeight="1" x14ac:dyDescent="0.3">
      <c r="A1855" s="252"/>
      <c r="B1855" s="33" t="s">
        <v>1260</v>
      </c>
      <c r="C1855" s="26"/>
      <c r="D1855" s="97"/>
      <c r="E1855" s="357"/>
      <c r="F1855" s="357"/>
    </row>
    <row r="1856" spans="1:6" s="62" customFormat="1" ht="15.9" customHeight="1" x14ac:dyDescent="0.3">
      <c r="A1856" s="252"/>
      <c r="B1856" s="25" t="s">
        <v>1261</v>
      </c>
      <c r="C1856" s="26"/>
      <c r="D1856" s="97"/>
      <c r="E1856" s="357"/>
      <c r="F1856" s="357"/>
    </row>
    <row r="1857" spans="1:6" s="62" customFormat="1" ht="15.9" customHeight="1" x14ac:dyDescent="0.3">
      <c r="A1857" s="252"/>
      <c r="B1857" s="31" t="s">
        <v>990</v>
      </c>
      <c r="C1857" s="26" t="s">
        <v>991</v>
      </c>
      <c r="D1857" s="97">
        <v>1</v>
      </c>
      <c r="E1857" s="357"/>
      <c r="F1857" s="326"/>
    </row>
    <row r="1858" spans="1:6" s="62" customFormat="1" ht="15.9" customHeight="1" x14ac:dyDescent="0.3">
      <c r="A1858" s="252"/>
      <c r="B1858" s="31" t="s">
        <v>992</v>
      </c>
      <c r="C1858" s="26" t="s">
        <v>991</v>
      </c>
      <c r="D1858" s="97">
        <f>D1857</f>
        <v>1</v>
      </c>
      <c r="E1858" s="326"/>
      <c r="F1858" s="326"/>
    </row>
    <row r="1859" spans="1:6" s="62" customFormat="1" ht="6" customHeight="1" x14ac:dyDescent="0.3">
      <c r="A1859" s="252"/>
      <c r="B1859" s="25"/>
      <c r="C1859" s="243"/>
      <c r="D1859" s="56"/>
      <c r="E1859" s="338"/>
      <c r="F1859" s="332"/>
    </row>
    <row r="1860" spans="1:6" s="62" customFormat="1" ht="15.9" customHeight="1" x14ac:dyDescent="0.3">
      <c r="A1860" s="252"/>
      <c r="B1860" s="33" t="s">
        <v>1262</v>
      </c>
      <c r="C1860" s="26"/>
      <c r="D1860" s="97"/>
      <c r="E1860" s="357"/>
      <c r="F1860" s="357"/>
    </row>
    <row r="1861" spans="1:6" s="62" customFormat="1" ht="15.9" customHeight="1" x14ac:dyDescent="0.3">
      <c r="A1861" s="252"/>
      <c r="B1861" s="25" t="s">
        <v>1263</v>
      </c>
      <c r="C1861" s="26"/>
      <c r="D1861" s="97"/>
      <c r="E1861" s="357"/>
      <c r="F1861" s="357"/>
    </row>
    <row r="1862" spans="1:6" s="62" customFormat="1" ht="15.9" customHeight="1" x14ac:dyDescent="0.3">
      <c r="A1862" s="252"/>
      <c r="B1862" s="31" t="s">
        <v>990</v>
      </c>
      <c r="C1862" s="26" t="s">
        <v>991</v>
      </c>
      <c r="D1862" s="97">
        <v>42</v>
      </c>
      <c r="E1862" s="357"/>
      <c r="F1862" s="326"/>
    </row>
    <row r="1863" spans="1:6" s="62" customFormat="1" ht="15.9" customHeight="1" x14ac:dyDescent="0.3">
      <c r="A1863" s="252"/>
      <c r="B1863" s="31" t="s">
        <v>992</v>
      </c>
      <c r="C1863" s="26" t="s">
        <v>991</v>
      </c>
      <c r="D1863" s="97">
        <f>D1862</f>
        <v>42</v>
      </c>
      <c r="E1863" s="326"/>
      <c r="F1863" s="326"/>
    </row>
    <row r="1864" spans="1:6" s="62" customFormat="1" ht="15.9" customHeight="1" x14ac:dyDescent="0.3">
      <c r="A1864" s="252"/>
      <c r="B1864" s="31"/>
      <c r="C1864" s="98"/>
      <c r="D1864" s="99"/>
      <c r="E1864" s="357"/>
      <c r="F1864" s="357"/>
    </row>
    <row r="1865" spans="1:6" s="62" customFormat="1" ht="15.9" customHeight="1" x14ac:dyDescent="0.3">
      <c r="A1865" s="252"/>
      <c r="B1865" s="31"/>
      <c r="C1865" s="98"/>
      <c r="D1865" s="99"/>
      <c r="E1865" s="357"/>
      <c r="F1865" s="357"/>
    </row>
    <row r="1866" spans="1:6" s="62" customFormat="1" ht="15.9" customHeight="1" x14ac:dyDescent="0.3">
      <c r="A1866" s="252"/>
      <c r="B1866" s="31"/>
      <c r="C1866" s="98"/>
      <c r="D1866" s="99"/>
      <c r="E1866" s="357"/>
      <c r="F1866" s="357"/>
    </row>
    <row r="1867" spans="1:6" s="62" customFormat="1" ht="15.9" customHeight="1" x14ac:dyDescent="0.3">
      <c r="A1867" s="252"/>
      <c r="B1867" s="31"/>
      <c r="C1867" s="98"/>
      <c r="D1867" s="99"/>
      <c r="E1867" s="357"/>
      <c r="F1867" s="357"/>
    </row>
    <row r="1868" spans="1:6" s="62" customFormat="1" ht="15.9" customHeight="1" x14ac:dyDescent="0.3">
      <c r="A1868" s="252"/>
      <c r="B1868" s="31"/>
      <c r="C1868" s="98"/>
      <c r="D1868" s="99"/>
      <c r="E1868" s="357"/>
      <c r="F1868" s="357"/>
    </row>
    <row r="1869" spans="1:6" s="62" customFormat="1" ht="15.9" customHeight="1" thickBot="1" x14ac:dyDescent="0.35">
      <c r="A1869" s="252"/>
      <c r="B1869" s="31"/>
      <c r="C1869" s="98"/>
      <c r="D1869" s="99"/>
      <c r="E1869" s="357"/>
      <c r="F1869" s="357"/>
    </row>
    <row r="1870" spans="1:6" s="92" customFormat="1" ht="24.9" customHeight="1" thickBot="1" x14ac:dyDescent="0.35">
      <c r="A1870" s="240"/>
      <c r="B1870" s="35" t="s">
        <v>926</v>
      </c>
      <c r="C1870" s="73"/>
      <c r="D1870" s="73"/>
      <c r="E1870" s="344"/>
      <c r="F1870" s="345"/>
    </row>
    <row r="1871" spans="1:6" s="92" customFormat="1" ht="15.9" customHeight="1" thickBot="1" x14ac:dyDescent="0.35">
      <c r="A1871" s="252"/>
      <c r="B1871" s="242"/>
      <c r="C1871" s="262"/>
      <c r="D1871" s="262"/>
      <c r="E1871" s="339"/>
      <c r="F1871" s="346"/>
    </row>
    <row r="1872" spans="1:6" s="92" customFormat="1" ht="24.9" customHeight="1" thickBot="1" x14ac:dyDescent="0.35">
      <c r="A1872" s="256" t="s">
        <v>1149</v>
      </c>
      <c r="B1872" s="23" t="s">
        <v>1150</v>
      </c>
      <c r="C1872" s="61" t="s">
        <v>1151</v>
      </c>
      <c r="D1872" s="61" t="s">
        <v>1152</v>
      </c>
      <c r="E1872" s="334" t="s">
        <v>1153</v>
      </c>
      <c r="F1872" s="335" t="s">
        <v>1154</v>
      </c>
    </row>
    <row r="1873" spans="1:6" s="92" customFormat="1" ht="24.9" customHeight="1" thickBot="1" x14ac:dyDescent="0.35">
      <c r="A1873" s="240"/>
      <c r="B1873" s="74" t="s">
        <v>927</v>
      </c>
      <c r="C1873" s="73"/>
      <c r="D1873" s="73"/>
      <c r="E1873" s="347"/>
      <c r="F1873" s="345"/>
    </row>
    <row r="1874" spans="1:6" s="62" customFormat="1" ht="6" customHeight="1" x14ac:dyDescent="0.3">
      <c r="A1874" s="252"/>
      <c r="B1874" s="25"/>
      <c r="C1874" s="243"/>
      <c r="D1874" s="56"/>
      <c r="E1874" s="338"/>
      <c r="F1874" s="332"/>
    </row>
    <row r="1875" spans="1:6" s="62" customFormat="1" ht="15.9" customHeight="1" x14ac:dyDescent="0.3">
      <c r="A1875" s="252"/>
      <c r="B1875" s="33" t="s">
        <v>1264</v>
      </c>
      <c r="C1875" s="26"/>
      <c r="D1875" s="97"/>
      <c r="E1875" s="357"/>
      <c r="F1875" s="357"/>
    </row>
    <row r="1876" spans="1:6" s="62" customFormat="1" ht="15.9" customHeight="1" x14ac:dyDescent="0.3">
      <c r="A1876" s="252"/>
      <c r="B1876" s="25" t="s">
        <v>1265</v>
      </c>
      <c r="C1876" s="26"/>
      <c r="D1876" s="97"/>
      <c r="E1876" s="357"/>
      <c r="F1876" s="357"/>
    </row>
    <row r="1877" spans="1:6" s="62" customFormat="1" ht="15.9" customHeight="1" x14ac:dyDescent="0.3">
      <c r="A1877" s="252"/>
      <c r="B1877" s="31" t="s">
        <v>990</v>
      </c>
      <c r="C1877" s="26" t="s">
        <v>991</v>
      </c>
      <c r="D1877" s="97">
        <v>1</v>
      </c>
      <c r="E1877" s="357"/>
      <c r="F1877" s="326"/>
    </row>
    <row r="1878" spans="1:6" s="62" customFormat="1" ht="15.9" customHeight="1" x14ac:dyDescent="0.3">
      <c r="A1878" s="252"/>
      <c r="B1878" s="31" t="s">
        <v>992</v>
      </c>
      <c r="C1878" s="26" t="s">
        <v>991</v>
      </c>
      <c r="D1878" s="97">
        <f>D1877</f>
        <v>1</v>
      </c>
      <c r="E1878" s="326"/>
      <c r="F1878" s="326"/>
    </row>
    <row r="1879" spans="1:6" s="62" customFormat="1" ht="6" customHeight="1" x14ac:dyDescent="0.3">
      <c r="A1879" s="252"/>
      <c r="B1879" s="25"/>
      <c r="C1879" s="243"/>
      <c r="D1879" s="56"/>
      <c r="E1879" s="338"/>
      <c r="F1879" s="332"/>
    </row>
    <row r="1880" spans="1:6" s="62" customFormat="1" ht="15.9" customHeight="1" x14ac:dyDescent="0.3">
      <c r="A1880" s="252"/>
      <c r="B1880" s="33" t="s">
        <v>1266</v>
      </c>
      <c r="C1880" s="26"/>
      <c r="D1880" s="97"/>
      <c r="E1880" s="357"/>
      <c r="F1880" s="357"/>
    </row>
    <row r="1881" spans="1:6" s="62" customFormat="1" ht="15.9" customHeight="1" x14ac:dyDescent="0.3">
      <c r="A1881" s="252"/>
      <c r="B1881" s="25" t="s">
        <v>1267</v>
      </c>
      <c r="C1881" s="26"/>
      <c r="D1881" s="97"/>
      <c r="E1881" s="357"/>
      <c r="F1881" s="357"/>
    </row>
    <row r="1882" spans="1:6" s="62" customFormat="1" ht="15.9" customHeight="1" x14ac:dyDescent="0.3">
      <c r="A1882" s="252"/>
      <c r="B1882" s="31" t="s">
        <v>990</v>
      </c>
      <c r="C1882" s="26" t="s">
        <v>991</v>
      </c>
      <c r="D1882" s="97">
        <v>1</v>
      </c>
      <c r="E1882" s="357"/>
      <c r="F1882" s="326"/>
    </row>
    <row r="1883" spans="1:6" s="62" customFormat="1" ht="15.9" customHeight="1" x14ac:dyDescent="0.3">
      <c r="A1883" s="252"/>
      <c r="B1883" s="31" t="s">
        <v>992</v>
      </c>
      <c r="C1883" s="26" t="s">
        <v>991</v>
      </c>
      <c r="D1883" s="97">
        <f>D1882</f>
        <v>1</v>
      </c>
      <c r="E1883" s="326"/>
      <c r="F1883" s="326"/>
    </row>
    <row r="1884" spans="1:6" s="62" customFormat="1" ht="6" customHeight="1" x14ac:dyDescent="0.3">
      <c r="A1884" s="252"/>
      <c r="B1884" s="25"/>
      <c r="C1884" s="243"/>
      <c r="D1884" s="56"/>
      <c r="E1884" s="338"/>
      <c r="F1884" s="332"/>
    </row>
    <row r="1885" spans="1:6" s="62" customFormat="1" ht="15.9" customHeight="1" x14ac:dyDescent="0.3">
      <c r="A1885" s="252"/>
      <c r="B1885" s="33" t="s">
        <v>1268</v>
      </c>
      <c r="C1885" s="26"/>
      <c r="D1885" s="97"/>
      <c r="E1885" s="357"/>
      <c r="F1885" s="357"/>
    </row>
    <row r="1886" spans="1:6" s="62" customFormat="1" ht="15.9" customHeight="1" x14ac:dyDescent="0.3">
      <c r="A1886" s="252"/>
      <c r="B1886" s="25" t="s">
        <v>1269</v>
      </c>
      <c r="C1886" s="26"/>
      <c r="D1886" s="97"/>
      <c r="E1886" s="357"/>
      <c r="F1886" s="357"/>
    </row>
    <row r="1887" spans="1:6" s="62" customFormat="1" ht="15.9" customHeight="1" x14ac:dyDescent="0.3">
      <c r="A1887" s="252"/>
      <c r="B1887" s="31" t="s">
        <v>990</v>
      </c>
      <c r="C1887" s="26" t="s">
        <v>991</v>
      </c>
      <c r="D1887" s="97">
        <v>2</v>
      </c>
      <c r="E1887" s="357"/>
      <c r="F1887" s="326"/>
    </row>
    <row r="1888" spans="1:6" s="62" customFormat="1" ht="15.9" customHeight="1" x14ac:dyDescent="0.3">
      <c r="A1888" s="252"/>
      <c r="B1888" s="31" t="s">
        <v>992</v>
      </c>
      <c r="C1888" s="26" t="s">
        <v>991</v>
      </c>
      <c r="D1888" s="97">
        <f>D1887</f>
        <v>2</v>
      </c>
      <c r="E1888" s="326"/>
      <c r="F1888" s="326"/>
    </row>
    <row r="1889" spans="1:6" s="62" customFormat="1" ht="6" customHeight="1" x14ac:dyDescent="0.3">
      <c r="A1889" s="252"/>
      <c r="B1889" s="25"/>
      <c r="C1889" s="243"/>
      <c r="D1889" s="56"/>
      <c r="E1889" s="338"/>
      <c r="F1889" s="332"/>
    </row>
    <row r="1890" spans="1:6" s="62" customFormat="1" ht="15.9" customHeight="1" x14ac:dyDescent="0.3">
      <c r="A1890" s="252"/>
      <c r="B1890" s="33" t="s">
        <v>1270</v>
      </c>
      <c r="C1890" s="26"/>
      <c r="D1890" s="97"/>
      <c r="E1890" s="357"/>
      <c r="F1890" s="357"/>
    </row>
    <row r="1891" spans="1:6" s="62" customFormat="1" ht="15.9" customHeight="1" x14ac:dyDescent="0.3">
      <c r="A1891" s="252"/>
      <c r="B1891" s="25" t="s">
        <v>1271</v>
      </c>
      <c r="C1891" s="26"/>
      <c r="D1891" s="97"/>
      <c r="E1891" s="357"/>
      <c r="F1891" s="357"/>
    </row>
    <row r="1892" spans="1:6" s="62" customFormat="1" ht="15.9" customHeight="1" x14ac:dyDescent="0.3">
      <c r="A1892" s="252"/>
      <c r="B1892" s="31" t="s">
        <v>990</v>
      </c>
      <c r="C1892" s="26" t="s">
        <v>991</v>
      </c>
      <c r="D1892" s="97">
        <v>2</v>
      </c>
      <c r="E1892" s="357"/>
      <c r="F1892" s="326"/>
    </row>
    <row r="1893" spans="1:6" s="62" customFormat="1" ht="15.9" customHeight="1" x14ac:dyDescent="0.3">
      <c r="A1893" s="252"/>
      <c r="B1893" s="31" t="s">
        <v>992</v>
      </c>
      <c r="C1893" s="26" t="s">
        <v>991</v>
      </c>
      <c r="D1893" s="97">
        <f>D1892</f>
        <v>2</v>
      </c>
      <c r="E1893" s="326"/>
      <c r="F1893" s="326"/>
    </row>
    <row r="1894" spans="1:6" s="62" customFormat="1" ht="6" customHeight="1" x14ac:dyDescent="0.3">
      <c r="A1894" s="252"/>
      <c r="B1894" s="25"/>
      <c r="C1894" s="243"/>
      <c r="D1894" s="56"/>
      <c r="E1894" s="338"/>
      <c r="F1894" s="332"/>
    </row>
    <row r="1895" spans="1:6" s="62" customFormat="1" ht="15.9" customHeight="1" x14ac:dyDescent="0.3">
      <c r="A1895" s="260"/>
      <c r="B1895" s="25" t="s">
        <v>1272</v>
      </c>
      <c r="C1895" s="98" t="s">
        <v>1135</v>
      </c>
      <c r="D1895" s="98">
        <v>1</v>
      </c>
      <c r="E1895" s="357"/>
      <c r="F1895" s="326"/>
    </row>
    <row r="1896" spans="1:6" s="62" customFormat="1" ht="6" customHeight="1" x14ac:dyDescent="0.3">
      <c r="A1896" s="252"/>
      <c r="B1896" s="25"/>
      <c r="C1896" s="243"/>
      <c r="D1896" s="56"/>
      <c r="E1896" s="338"/>
      <c r="F1896" s="332"/>
    </row>
    <row r="1897" spans="1:6" s="62" customFormat="1" ht="15.9" customHeight="1" x14ac:dyDescent="0.3">
      <c r="A1897" s="260"/>
      <c r="B1897" s="100" t="s">
        <v>1171</v>
      </c>
      <c r="C1897" s="98" t="s">
        <v>1273</v>
      </c>
      <c r="D1897" s="98" t="s">
        <v>1273</v>
      </c>
      <c r="E1897" s="357"/>
      <c r="F1897" s="357"/>
    </row>
    <row r="1898" spans="1:6" s="62" customFormat="1" ht="6" customHeight="1" x14ac:dyDescent="0.3">
      <c r="A1898" s="252"/>
      <c r="B1898" s="25"/>
      <c r="C1898" s="243"/>
      <c r="D1898" s="56"/>
      <c r="E1898" s="338"/>
      <c r="F1898" s="332"/>
    </row>
    <row r="1899" spans="1:6" s="62" customFormat="1" ht="15.9" customHeight="1" x14ac:dyDescent="0.3">
      <c r="A1899" s="260"/>
      <c r="B1899" s="95" t="s">
        <v>1274</v>
      </c>
      <c r="C1899" s="98" t="s">
        <v>1135</v>
      </c>
      <c r="D1899" s="98">
        <v>1</v>
      </c>
      <c r="E1899" s="357"/>
      <c r="F1899" s="326"/>
    </row>
    <row r="1900" spans="1:6" s="62" customFormat="1" ht="6" customHeight="1" x14ac:dyDescent="0.3">
      <c r="A1900" s="252"/>
      <c r="B1900" s="25"/>
      <c r="C1900" s="243"/>
      <c r="D1900" s="56"/>
      <c r="E1900" s="338"/>
      <c r="F1900" s="332"/>
    </row>
    <row r="1901" spans="1:6" s="62" customFormat="1" ht="15.9" customHeight="1" x14ac:dyDescent="0.3">
      <c r="A1901" s="260"/>
      <c r="B1901" s="95" t="s">
        <v>1275</v>
      </c>
      <c r="C1901" s="98" t="s">
        <v>1135</v>
      </c>
      <c r="D1901" s="98">
        <v>1</v>
      </c>
      <c r="E1901" s="357"/>
      <c r="F1901" s="326"/>
    </row>
    <row r="1902" spans="1:6" s="62" customFormat="1" ht="6" customHeight="1" x14ac:dyDescent="0.3">
      <c r="A1902" s="252"/>
      <c r="B1902" s="25"/>
      <c r="C1902" s="243"/>
      <c r="D1902" s="56"/>
      <c r="E1902" s="338"/>
      <c r="F1902" s="332"/>
    </row>
    <row r="1903" spans="1:6" s="62" customFormat="1" ht="15.9" customHeight="1" x14ac:dyDescent="0.3">
      <c r="A1903" s="260"/>
      <c r="B1903" s="95" t="s">
        <v>1276</v>
      </c>
      <c r="C1903" s="98" t="s">
        <v>1135</v>
      </c>
      <c r="D1903" s="98">
        <v>1</v>
      </c>
      <c r="E1903" s="357"/>
      <c r="F1903" s="326"/>
    </row>
    <row r="1904" spans="1:6" s="62" customFormat="1" ht="15.9" customHeight="1" x14ac:dyDescent="0.3">
      <c r="A1904" s="260"/>
      <c r="B1904" s="101"/>
      <c r="C1904" s="261"/>
      <c r="D1904" s="72"/>
      <c r="E1904" s="338"/>
      <c r="F1904" s="348"/>
    </row>
    <row r="1905" spans="1:6" s="62" customFormat="1" ht="15.9" customHeight="1" x14ac:dyDescent="0.3">
      <c r="A1905" s="260"/>
      <c r="B1905" s="101"/>
      <c r="C1905" s="261"/>
      <c r="D1905" s="72"/>
      <c r="E1905" s="338"/>
      <c r="F1905" s="348"/>
    </row>
    <row r="1906" spans="1:6" s="62" customFormat="1" ht="15.9" customHeight="1" x14ac:dyDescent="0.3">
      <c r="A1906" s="260"/>
      <c r="B1906" s="101"/>
      <c r="C1906" s="261"/>
      <c r="D1906" s="72"/>
      <c r="E1906" s="338"/>
      <c r="F1906" s="348"/>
    </row>
    <row r="1907" spans="1:6" s="62" customFormat="1" ht="15.9" customHeight="1" x14ac:dyDescent="0.3">
      <c r="A1907" s="260"/>
      <c r="B1907" s="101"/>
      <c r="C1907" s="261"/>
      <c r="D1907" s="72"/>
      <c r="E1907" s="338"/>
      <c r="F1907" s="348"/>
    </row>
    <row r="1908" spans="1:6" s="62" customFormat="1" ht="15.9" customHeight="1" x14ac:dyDescent="0.3">
      <c r="A1908" s="260"/>
      <c r="B1908" s="101"/>
      <c r="C1908" s="261"/>
      <c r="D1908" s="72"/>
      <c r="E1908" s="338"/>
      <c r="F1908" s="348"/>
    </row>
    <row r="1909" spans="1:6" s="62" customFormat="1" ht="15.9" customHeight="1" x14ac:dyDescent="0.3">
      <c r="A1909" s="260"/>
      <c r="B1909" s="101"/>
      <c r="C1909" s="261"/>
      <c r="D1909" s="72"/>
      <c r="E1909" s="338"/>
      <c r="F1909" s="348"/>
    </row>
    <row r="1910" spans="1:6" s="62" customFormat="1" ht="15.9" customHeight="1" x14ac:dyDescent="0.3">
      <c r="A1910" s="260"/>
      <c r="B1910" s="101"/>
      <c r="C1910" s="261"/>
      <c r="D1910" s="72"/>
      <c r="E1910" s="338"/>
      <c r="F1910" s="348"/>
    </row>
    <row r="1911" spans="1:6" s="62" customFormat="1" ht="15.9" customHeight="1" x14ac:dyDescent="0.3">
      <c r="A1911" s="260"/>
      <c r="B1911" s="101"/>
      <c r="C1911" s="261"/>
      <c r="D1911" s="72"/>
      <c r="E1911" s="338"/>
      <c r="F1911" s="348"/>
    </row>
    <row r="1912" spans="1:6" s="62" customFormat="1" ht="15.9" customHeight="1" x14ac:dyDescent="0.3">
      <c r="A1912" s="260"/>
      <c r="B1912" s="101"/>
      <c r="C1912" s="261"/>
      <c r="D1912" s="72"/>
      <c r="E1912" s="338"/>
      <c r="F1912" s="348"/>
    </row>
    <row r="1913" spans="1:6" s="62" customFormat="1" ht="15.9" customHeight="1" x14ac:dyDescent="0.3">
      <c r="A1913" s="260"/>
      <c r="B1913" s="101"/>
      <c r="C1913" s="261"/>
      <c r="D1913" s="72"/>
      <c r="E1913" s="338"/>
      <c r="F1913" s="348"/>
    </row>
    <row r="1914" spans="1:6" s="62" customFormat="1" ht="15.9" customHeight="1" x14ac:dyDescent="0.3">
      <c r="A1914" s="260"/>
      <c r="B1914" s="101"/>
      <c r="C1914" s="261"/>
      <c r="D1914" s="72"/>
      <c r="E1914" s="338"/>
      <c r="F1914" s="348"/>
    </row>
    <row r="1915" spans="1:6" s="62" customFormat="1" ht="15.9" customHeight="1" x14ac:dyDescent="0.3">
      <c r="A1915" s="260"/>
      <c r="B1915" s="101"/>
      <c r="C1915" s="261"/>
      <c r="D1915" s="72"/>
      <c r="E1915" s="338"/>
      <c r="F1915" s="348"/>
    </row>
    <row r="1916" spans="1:6" s="62" customFormat="1" ht="15.9" customHeight="1" x14ac:dyDescent="0.3">
      <c r="A1916" s="260"/>
      <c r="B1916" s="101"/>
      <c r="C1916" s="261"/>
      <c r="D1916" s="72"/>
      <c r="E1916" s="338"/>
      <c r="F1916" s="348"/>
    </row>
    <row r="1917" spans="1:6" s="62" customFormat="1" ht="15.9" customHeight="1" x14ac:dyDescent="0.3">
      <c r="A1917" s="260"/>
      <c r="B1917" s="101"/>
      <c r="C1917" s="261"/>
      <c r="D1917" s="72"/>
      <c r="E1917" s="338"/>
      <c r="F1917" s="348"/>
    </row>
    <row r="1918" spans="1:6" s="62" customFormat="1" ht="15.9" customHeight="1" x14ac:dyDescent="0.3">
      <c r="A1918" s="260"/>
      <c r="B1918" s="101"/>
      <c r="C1918" s="261"/>
      <c r="D1918" s="72"/>
      <c r="E1918" s="338"/>
      <c r="F1918" s="348"/>
    </row>
    <row r="1919" spans="1:6" s="62" customFormat="1" ht="15.9" customHeight="1" x14ac:dyDescent="0.3">
      <c r="A1919" s="260"/>
      <c r="B1919" s="101"/>
      <c r="C1919" s="261"/>
      <c r="D1919" s="72"/>
      <c r="E1919" s="338"/>
      <c r="F1919" s="348"/>
    </row>
    <row r="1920" spans="1:6" s="62" customFormat="1" ht="15.9" customHeight="1" x14ac:dyDescent="0.3">
      <c r="A1920" s="260"/>
      <c r="B1920" s="101"/>
      <c r="C1920" s="261"/>
      <c r="D1920" s="72"/>
      <c r="E1920" s="338"/>
      <c r="F1920" s="348"/>
    </row>
    <row r="1921" spans="1:6" s="62" customFormat="1" ht="15.9" customHeight="1" x14ac:dyDescent="0.3">
      <c r="A1921" s="260"/>
      <c r="B1921" s="101"/>
      <c r="C1921" s="261"/>
      <c r="D1921" s="72"/>
      <c r="E1921" s="338"/>
      <c r="F1921" s="348"/>
    </row>
    <row r="1922" spans="1:6" s="62" customFormat="1" ht="15.9" customHeight="1" x14ac:dyDescent="0.3">
      <c r="A1922" s="260"/>
      <c r="B1922" s="101"/>
      <c r="C1922" s="261"/>
      <c r="D1922" s="72"/>
      <c r="E1922" s="338"/>
      <c r="F1922" s="348"/>
    </row>
    <row r="1923" spans="1:6" s="62" customFormat="1" ht="15.9" customHeight="1" x14ac:dyDescent="0.3">
      <c r="A1923" s="260"/>
      <c r="B1923" s="101"/>
      <c r="C1923" s="261"/>
      <c r="D1923" s="72"/>
      <c r="E1923" s="338"/>
      <c r="F1923" s="348"/>
    </row>
    <row r="1924" spans="1:6" s="62" customFormat="1" ht="15.9" customHeight="1" x14ac:dyDescent="0.3">
      <c r="A1924" s="260"/>
      <c r="B1924" s="101"/>
      <c r="C1924" s="261"/>
      <c r="D1924" s="72"/>
      <c r="E1924" s="338"/>
      <c r="F1924" s="348"/>
    </row>
    <row r="1925" spans="1:6" s="62" customFormat="1" ht="15.9" customHeight="1" x14ac:dyDescent="0.3">
      <c r="A1925" s="260"/>
      <c r="B1925" s="101"/>
      <c r="C1925" s="261"/>
      <c r="D1925" s="72"/>
      <c r="E1925" s="338"/>
      <c r="F1925" s="348"/>
    </row>
    <row r="1926" spans="1:6" s="62" customFormat="1" ht="15.9" customHeight="1" x14ac:dyDescent="0.3">
      <c r="A1926" s="260"/>
      <c r="B1926" s="101"/>
      <c r="C1926" s="261"/>
      <c r="D1926" s="72"/>
      <c r="E1926" s="338"/>
      <c r="F1926" s="348"/>
    </row>
    <row r="1927" spans="1:6" s="62" customFormat="1" ht="15.9" customHeight="1" x14ac:dyDescent="0.3">
      <c r="A1927" s="260"/>
      <c r="B1927" s="101"/>
      <c r="C1927" s="261"/>
      <c r="D1927" s="72"/>
      <c r="E1927" s="338"/>
      <c r="F1927" s="348"/>
    </row>
    <row r="1928" spans="1:6" s="62" customFormat="1" ht="15.9" customHeight="1" x14ac:dyDescent="0.3">
      <c r="A1928" s="260"/>
      <c r="B1928" s="101"/>
      <c r="C1928" s="261"/>
      <c r="D1928" s="72"/>
      <c r="E1928" s="338"/>
      <c r="F1928" s="348"/>
    </row>
    <row r="1929" spans="1:6" s="62" customFormat="1" ht="15.9" customHeight="1" x14ac:dyDescent="0.3">
      <c r="A1929" s="260"/>
      <c r="B1929" s="101"/>
      <c r="C1929" s="261"/>
      <c r="D1929" s="72"/>
      <c r="E1929" s="338"/>
      <c r="F1929" s="348"/>
    </row>
    <row r="1930" spans="1:6" s="62" customFormat="1" ht="15.9" customHeight="1" x14ac:dyDescent="0.3">
      <c r="A1930" s="260"/>
      <c r="B1930" s="101"/>
      <c r="C1930" s="261"/>
      <c r="D1930" s="72"/>
      <c r="E1930" s="338"/>
      <c r="F1930" s="348"/>
    </row>
    <row r="1931" spans="1:6" s="62" customFormat="1" ht="15.9" customHeight="1" x14ac:dyDescent="0.3">
      <c r="A1931" s="260"/>
      <c r="B1931" s="101"/>
      <c r="C1931" s="261"/>
      <c r="D1931" s="72"/>
      <c r="E1931" s="338"/>
      <c r="F1931" s="348"/>
    </row>
    <row r="1932" spans="1:6" s="62" customFormat="1" ht="15.9" customHeight="1" x14ac:dyDescent="0.3">
      <c r="A1932" s="260"/>
      <c r="B1932" s="101"/>
      <c r="C1932" s="261"/>
      <c r="D1932" s="72"/>
      <c r="E1932" s="338"/>
      <c r="F1932" s="348"/>
    </row>
    <row r="1933" spans="1:6" s="62" customFormat="1" ht="15.9" customHeight="1" x14ac:dyDescent="0.3">
      <c r="A1933" s="260"/>
      <c r="B1933" s="101"/>
      <c r="C1933" s="261"/>
      <c r="D1933" s="72"/>
      <c r="E1933" s="338"/>
      <c r="F1933" s="348"/>
    </row>
    <row r="1934" spans="1:6" s="62" customFormat="1" ht="15.9" customHeight="1" x14ac:dyDescent="0.3">
      <c r="A1934" s="260"/>
      <c r="B1934" s="101"/>
      <c r="C1934" s="261"/>
      <c r="D1934" s="72"/>
      <c r="E1934" s="338"/>
      <c r="F1934" s="348"/>
    </row>
    <row r="1935" spans="1:6" s="62" customFormat="1" ht="15.9" customHeight="1" x14ac:dyDescent="0.3">
      <c r="A1935" s="260"/>
      <c r="B1935" s="101"/>
      <c r="C1935" s="261"/>
      <c r="D1935" s="72"/>
      <c r="E1935" s="338"/>
      <c r="F1935" s="348"/>
    </row>
    <row r="1936" spans="1:6" s="62" customFormat="1" ht="15.9" customHeight="1" x14ac:dyDescent="0.3">
      <c r="A1936" s="260"/>
      <c r="B1936" s="101"/>
      <c r="C1936" s="261"/>
      <c r="D1936" s="72"/>
      <c r="E1936" s="338"/>
      <c r="F1936" s="348"/>
    </row>
    <row r="1937" spans="1:6" s="62" customFormat="1" ht="15.9" customHeight="1" x14ac:dyDescent="0.3">
      <c r="A1937" s="260"/>
      <c r="B1937" s="101"/>
      <c r="C1937" s="261"/>
      <c r="D1937" s="72"/>
      <c r="E1937" s="338"/>
      <c r="F1937" s="348"/>
    </row>
    <row r="1938" spans="1:6" s="62" customFormat="1" ht="15.9" customHeight="1" x14ac:dyDescent="0.3">
      <c r="A1938" s="260"/>
      <c r="B1938" s="101"/>
      <c r="C1938" s="261"/>
      <c r="D1938" s="72"/>
      <c r="E1938" s="338"/>
      <c r="F1938" s="348"/>
    </row>
    <row r="1939" spans="1:6" s="62" customFormat="1" ht="15.9" customHeight="1" x14ac:dyDescent="0.3">
      <c r="A1939" s="260"/>
      <c r="B1939" s="101"/>
      <c r="C1939" s="261"/>
      <c r="D1939" s="72"/>
      <c r="E1939" s="338"/>
      <c r="F1939" s="348"/>
    </row>
    <row r="1940" spans="1:6" s="62" customFormat="1" ht="15.9" customHeight="1" x14ac:dyDescent="0.3">
      <c r="A1940" s="260"/>
      <c r="B1940" s="101"/>
      <c r="C1940" s="261"/>
      <c r="D1940" s="72"/>
      <c r="E1940" s="338"/>
      <c r="F1940" s="348"/>
    </row>
    <row r="1941" spans="1:6" s="62" customFormat="1" ht="15.9" customHeight="1" x14ac:dyDescent="0.3">
      <c r="A1941" s="260"/>
      <c r="B1941" s="101"/>
      <c r="C1941" s="261"/>
      <c r="D1941" s="72"/>
      <c r="E1941" s="338"/>
      <c r="F1941" s="348"/>
    </row>
    <row r="1942" spans="1:6" s="62" customFormat="1" ht="15.9" customHeight="1" x14ac:dyDescent="0.3">
      <c r="A1942" s="260"/>
      <c r="B1942" s="101"/>
      <c r="C1942" s="261"/>
      <c r="D1942" s="72"/>
      <c r="E1942" s="338"/>
      <c r="F1942" s="348"/>
    </row>
    <row r="1943" spans="1:6" s="62" customFormat="1" ht="15.9" customHeight="1" x14ac:dyDescent="0.3">
      <c r="A1943" s="260"/>
      <c r="B1943" s="101"/>
      <c r="C1943" s="261"/>
      <c r="D1943" s="72"/>
      <c r="E1943" s="338"/>
      <c r="F1943" s="348"/>
    </row>
    <row r="1944" spans="1:6" s="62" customFormat="1" ht="15.9" customHeight="1" x14ac:dyDescent="0.3">
      <c r="A1944" s="260"/>
      <c r="B1944" s="101"/>
      <c r="C1944" s="261"/>
      <c r="D1944" s="72"/>
      <c r="E1944" s="338"/>
      <c r="F1944" s="348"/>
    </row>
    <row r="1945" spans="1:6" s="62" customFormat="1" ht="15.9" customHeight="1" x14ac:dyDescent="0.3">
      <c r="A1945" s="260"/>
      <c r="B1945" s="101"/>
      <c r="C1945" s="261"/>
      <c r="D1945" s="72"/>
      <c r="E1945" s="338"/>
      <c r="F1945" s="348"/>
    </row>
    <row r="1946" spans="1:6" s="62" customFormat="1" ht="15.9" customHeight="1" x14ac:dyDescent="0.3">
      <c r="A1946" s="260"/>
      <c r="B1946" s="101"/>
      <c r="C1946" s="261"/>
      <c r="D1946" s="72"/>
      <c r="E1946" s="338"/>
      <c r="F1946" s="348"/>
    </row>
    <row r="1947" spans="1:6" s="62" customFormat="1" ht="15.9" customHeight="1" x14ac:dyDescent="0.3">
      <c r="A1947" s="260"/>
      <c r="B1947" s="101"/>
      <c r="C1947" s="261"/>
      <c r="D1947" s="72"/>
      <c r="E1947" s="338"/>
      <c r="F1947" s="348"/>
    </row>
    <row r="1948" spans="1:6" s="62" customFormat="1" ht="15.9" customHeight="1" x14ac:dyDescent="0.3">
      <c r="A1948" s="260"/>
      <c r="B1948" s="101"/>
      <c r="C1948" s="261"/>
      <c r="D1948" s="72"/>
      <c r="E1948" s="338"/>
      <c r="F1948" s="348"/>
    </row>
    <row r="1949" spans="1:6" s="62" customFormat="1" ht="15.9" customHeight="1" x14ac:dyDescent="0.3">
      <c r="A1949" s="260"/>
      <c r="B1949" s="101"/>
      <c r="C1949" s="261"/>
      <c r="D1949" s="72"/>
      <c r="E1949" s="338"/>
      <c r="F1949" s="348"/>
    </row>
    <row r="1950" spans="1:6" s="62" customFormat="1" ht="15.9" customHeight="1" thickBot="1" x14ac:dyDescent="0.35">
      <c r="A1950" s="260"/>
      <c r="B1950" s="101"/>
      <c r="C1950" s="261"/>
      <c r="D1950" s="72"/>
      <c r="E1950" s="338"/>
      <c r="F1950" s="348"/>
    </row>
    <row r="1951" spans="1:6" s="62" customFormat="1" ht="24.9" customHeight="1" thickBot="1" x14ac:dyDescent="0.35">
      <c r="A1951" s="256"/>
      <c r="B1951" s="35" t="s">
        <v>1480</v>
      </c>
      <c r="C1951" s="79"/>
      <c r="D1951" s="79"/>
      <c r="E1951" s="344"/>
      <c r="F1951" s="345"/>
    </row>
    <row r="1952" spans="1:6" s="62" customFormat="1" ht="15.9" customHeight="1" thickBot="1" x14ac:dyDescent="0.35">
      <c r="A1952" s="402" t="s">
        <v>1479</v>
      </c>
      <c r="B1952" s="403"/>
      <c r="C1952" s="403"/>
      <c r="D1952" s="403"/>
      <c r="E1952" s="403"/>
      <c r="F1952" s="404"/>
    </row>
    <row r="1953" spans="1:6" s="21" customFormat="1" ht="24.9" customHeight="1" thickBot="1" x14ac:dyDescent="0.35">
      <c r="A1953" s="228" t="s">
        <v>35</v>
      </c>
      <c r="B1953" s="24" t="s">
        <v>980</v>
      </c>
      <c r="C1953" s="81"/>
      <c r="D1953" s="102"/>
      <c r="E1953" s="358" t="s">
        <v>1277</v>
      </c>
      <c r="F1953" s="325" t="s">
        <v>984</v>
      </c>
    </row>
    <row r="1954" spans="1:6" ht="6" customHeight="1" x14ac:dyDescent="0.3">
      <c r="A1954" s="248"/>
      <c r="B1954" s="249"/>
      <c r="C1954" s="244"/>
      <c r="D1954" s="103"/>
      <c r="E1954" s="326"/>
      <c r="F1954" s="326"/>
    </row>
    <row r="1955" spans="1:6" x14ac:dyDescent="0.3">
      <c r="A1955" s="67">
        <v>13</v>
      </c>
      <c r="B1955" s="269" t="s">
        <v>1278</v>
      </c>
      <c r="C1955" s="269"/>
      <c r="D1955" s="104"/>
      <c r="E1955" s="359"/>
      <c r="F1955" s="326"/>
    </row>
    <row r="1956" spans="1:6" ht="8.1" customHeight="1" x14ac:dyDescent="0.3">
      <c r="A1956" s="26"/>
      <c r="B1956" s="255"/>
      <c r="C1956" s="255"/>
      <c r="D1956" s="104"/>
      <c r="E1956" s="359"/>
      <c r="F1956" s="326"/>
    </row>
    <row r="1957" spans="1:6" ht="24.9" customHeight="1" x14ac:dyDescent="0.3">
      <c r="A1957" s="270" t="s">
        <v>1279</v>
      </c>
      <c r="B1957" s="423" t="s">
        <v>1280</v>
      </c>
      <c r="C1957" s="424"/>
      <c r="D1957" s="425"/>
      <c r="E1957" s="360">
        <v>3</v>
      </c>
      <c r="F1957" s="361"/>
    </row>
    <row r="1958" spans="1:6" ht="24.9" customHeight="1" x14ac:dyDescent="0.3">
      <c r="A1958" s="26" t="s">
        <v>1281</v>
      </c>
      <c r="B1958" s="423" t="s">
        <v>1282</v>
      </c>
      <c r="C1958" s="424"/>
      <c r="D1958" s="425"/>
      <c r="E1958" s="362">
        <v>8</v>
      </c>
      <c r="F1958" s="363"/>
    </row>
    <row r="1959" spans="1:6" ht="24.9" customHeight="1" x14ac:dyDescent="0.3">
      <c r="A1959" s="270" t="s">
        <v>1283</v>
      </c>
      <c r="B1959" s="423" t="s">
        <v>1284</v>
      </c>
      <c r="C1959" s="424"/>
      <c r="D1959" s="425"/>
      <c r="E1959" s="360">
        <v>13</v>
      </c>
      <c r="F1959" s="361"/>
    </row>
    <row r="1960" spans="1:6" ht="24.9" customHeight="1" x14ac:dyDescent="0.3">
      <c r="A1960" s="270" t="s">
        <v>1285</v>
      </c>
      <c r="B1960" s="426" t="s">
        <v>1286</v>
      </c>
      <c r="C1960" s="427"/>
      <c r="D1960" s="428"/>
      <c r="E1960" s="360">
        <v>16</v>
      </c>
      <c r="F1960" s="361"/>
    </row>
    <row r="1961" spans="1:6" ht="24.9" customHeight="1" x14ac:dyDescent="0.3">
      <c r="A1961" s="270" t="s">
        <v>1287</v>
      </c>
      <c r="B1961" s="423" t="s">
        <v>1288</v>
      </c>
      <c r="C1961" s="424"/>
      <c r="D1961" s="425"/>
      <c r="E1961" s="360">
        <v>17</v>
      </c>
      <c r="F1961" s="361"/>
    </row>
    <row r="1962" spans="1:6" ht="24.9" customHeight="1" x14ac:dyDescent="0.3">
      <c r="A1962" s="26" t="s">
        <v>1289</v>
      </c>
      <c r="B1962" s="423" t="s">
        <v>1290</v>
      </c>
      <c r="C1962" s="424"/>
      <c r="D1962" s="425"/>
      <c r="E1962" s="362">
        <v>18</v>
      </c>
      <c r="F1962" s="361"/>
    </row>
    <row r="1963" spans="1:6" ht="24.9" customHeight="1" x14ac:dyDescent="0.3">
      <c r="A1963" s="270" t="s">
        <v>1291</v>
      </c>
      <c r="B1963" s="391" t="s">
        <v>1292</v>
      </c>
      <c r="C1963" s="392"/>
      <c r="D1963" s="393"/>
      <c r="E1963" s="360">
        <v>20</v>
      </c>
      <c r="F1963" s="361"/>
    </row>
    <row r="1964" spans="1:6" ht="24.9" customHeight="1" x14ac:dyDescent="0.3">
      <c r="A1964" s="26" t="s">
        <v>1293</v>
      </c>
      <c r="B1964" s="391" t="s">
        <v>1294</v>
      </c>
      <c r="C1964" s="392"/>
      <c r="D1964" s="393"/>
      <c r="E1964" s="362">
        <v>22</v>
      </c>
      <c r="F1964" s="361"/>
    </row>
    <row r="1965" spans="1:6" ht="24.9" customHeight="1" x14ac:dyDescent="0.3">
      <c r="A1965" s="270" t="s">
        <v>1295</v>
      </c>
      <c r="B1965" s="394" t="s">
        <v>1296</v>
      </c>
      <c r="C1965" s="395"/>
      <c r="D1965" s="396"/>
      <c r="E1965" s="360">
        <v>23</v>
      </c>
      <c r="F1965" s="361"/>
    </row>
    <row r="1966" spans="1:6" ht="24.9" customHeight="1" x14ac:dyDescent="0.3">
      <c r="A1966" s="271" t="s">
        <v>1297</v>
      </c>
      <c r="B1966" s="397" t="s">
        <v>1298</v>
      </c>
      <c r="C1966" s="398"/>
      <c r="D1966" s="399"/>
      <c r="E1966" s="362">
        <v>24</v>
      </c>
      <c r="F1966" s="361"/>
    </row>
    <row r="1967" spans="1:6" ht="24.9" customHeight="1" x14ac:dyDescent="0.3">
      <c r="A1967" s="270" t="s">
        <v>1299</v>
      </c>
      <c r="B1967" s="272" t="s">
        <v>1300</v>
      </c>
      <c r="C1967" s="400"/>
      <c r="D1967" s="401"/>
      <c r="E1967" s="360">
        <v>26</v>
      </c>
      <c r="F1967" s="361"/>
    </row>
    <row r="1968" spans="1:6" ht="24.9" customHeight="1" x14ac:dyDescent="0.3">
      <c r="A1968" s="270" t="s">
        <v>1301</v>
      </c>
      <c r="B1968" s="186" t="s">
        <v>1302</v>
      </c>
      <c r="C1968" s="421"/>
      <c r="D1968" s="422"/>
      <c r="E1968" s="360">
        <v>28</v>
      </c>
      <c r="F1968" s="361"/>
    </row>
    <row r="1969" spans="1:8" x14ac:dyDescent="0.3">
      <c r="A1969" s="26"/>
      <c r="B1969" s="249"/>
      <c r="C1969" s="269"/>
      <c r="D1969" s="98"/>
      <c r="E1969" s="359"/>
      <c r="F1969" s="326"/>
    </row>
    <row r="1970" spans="1:8" x14ac:dyDescent="0.3">
      <c r="A1970" s="253"/>
      <c r="B1970" s="249"/>
      <c r="C1970" s="269"/>
      <c r="D1970" s="98"/>
      <c r="E1970" s="359"/>
      <c r="F1970" s="326"/>
    </row>
    <row r="1971" spans="1:8" x14ac:dyDescent="0.3">
      <c r="A1971" s="253"/>
      <c r="B1971" s="249"/>
      <c r="C1971" s="269"/>
      <c r="D1971" s="98"/>
      <c r="E1971" s="359"/>
      <c r="F1971" s="326"/>
    </row>
    <row r="1972" spans="1:8" x14ac:dyDescent="0.3">
      <c r="A1972" s="253"/>
      <c r="B1972" s="249"/>
      <c r="C1972" s="269"/>
      <c r="D1972" s="98"/>
      <c r="E1972" s="359"/>
      <c r="F1972" s="326"/>
    </row>
    <row r="1973" spans="1:8" x14ac:dyDescent="0.3">
      <c r="A1973" s="253"/>
      <c r="B1973" s="249"/>
      <c r="C1973" s="269"/>
      <c r="D1973" s="98"/>
      <c r="E1973" s="359"/>
      <c r="F1973" s="326"/>
    </row>
    <row r="1974" spans="1:8" x14ac:dyDescent="0.3">
      <c r="A1974" s="253"/>
      <c r="B1974" s="249"/>
      <c r="C1974" s="269"/>
      <c r="D1974" s="98"/>
      <c r="E1974" s="359"/>
      <c r="F1974" s="326"/>
    </row>
    <row r="1975" spans="1:8" x14ac:dyDescent="0.3">
      <c r="A1975" s="253"/>
      <c r="B1975" s="249"/>
      <c r="C1975" s="269"/>
      <c r="D1975" s="98"/>
      <c r="E1975" s="359"/>
      <c r="F1975" s="326"/>
    </row>
    <row r="1976" spans="1:8" x14ac:dyDescent="0.3">
      <c r="A1976" s="273"/>
      <c r="B1976" s="274" t="s">
        <v>1303</v>
      </c>
      <c r="C1976" s="269"/>
      <c r="D1976" s="98"/>
      <c r="E1976" s="359"/>
      <c r="F1976" s="326"/>
    </row>
    <row r="1977" spans="1:8" ht="39.9" customHeight="1" x14ac:dyDescent="0.3">
      <c r="A1977" s="273"/>
      <c r="B1977" s="275" t="s">
        <v>1304</v>
      </c>
      <c r="C1977" s="269"/>
      <c r="D1977" s="98"/>
      <c r="E1977" s="359"/>
      <c r="F1977" s="326"/>
    </row>
    <row r="1978" spans="1:8" ht="39.9" customHeight="1" x14ac:dyDescent="0.3">
      <c r="A1978" s="273"/>
      <c r="B1978" s="275" t="s">
        <v>1305</v>
      </c>
      <c r="C1978" s="269"/>
      <c r="D1978" s="98"/>
      <c r="E1978" s="359"/>
      <c r="F1978" s="326"/>
    </row>
    <row r="1979" spans="1:8" ht="54.9" customHeight="1" x14ac:dyDescent="0.3">
      <c r="A1979" s="273"/>
      <c r="B1979" s="275" t="s">
        <v>1306</v>
      </c>
      <c r="C1979" s="269"/>
      <c r="D1979" s="98"/>
      <c r="E1979" s="359"/>
      <c r="F1979" s="326"/>
    </row>
    <row r="1980" spans="1:8" ht="15.9" customHeight="1" thickBot="1" x14ac:dyDescent="0.35">
      <c r="A1980" s="26"/>
      <c r="B1980" s="253"/>
      <c r="C1980" s="269"/>
      <c r="D1980" s="98"/>
      <c r="E1980" s="359"/>
      <c r="F1980" s="326"/>
    </row>
    <row r="1981" spans="1:8" s="92" customFormat="1" ht="39.9" customHeight="1" thickBot="1" x14ac:dyDescent="0.35">
      <c r="A1981" s="240"/>
      <c r="B1981" s="105" t="s">
        <v>1307</v>
      </c>
      <c r="C1981" s="36"/>
      <c r="D1981" s="106"/>
      <c r="E1981" s="364"/>
      <c r="F1981" s="335"/>
    </row>
    <row r="1982" spans="1:8" s="60" customFormat="1" ht="6" customHeight="1" x14ac:dyDescent="0.3">
      <c r="A1982" s="276"/>
      <c r="B1982" s="269"/>
      <c r="C1982" s="269"/>
      <c r="D1982" s="269"/>
      <c r="E1982" s="269"/>
      <c r="F1982" s="277"/>
    </row>
    <row r="1983" spans="1:8" s="85" customFormat="1" ht="15.9" customHeight="1" x14ac:dyDescent="0.3">
      <c r="A1983" s="252"/>
      <c r="B1983" s="409" t="s">
        <v>1308</v>
      </c>
      <c r="C1983" s="409"/>
      <c r="D1983" s="409"/>
      <c r="E1983" s="409"/>
      <c r="F1983" s="263"/>
      <c r="G1983" s="108"/>
      <c r="H1983" s="109"/>
    </row>
    <row r="1984" spans="1:8" s="85" customFormat="1" ht="15.9" customHeight="1" x14ac:dyDescent="0.3">
      <c r="A1984" s="252"/>
      <c r="B1984" s="409" t="s">
        <v>1309</v>
      </c>
      <c r="C1984" s="409"/>
      <c r="D1984" s="409"/>
      <c r="E1984" s="409"/>
      <c r="F1984" s="263"/>
      <c r="G1984" s="108"/>
      <c r="H1984" s="109"/>
    </row>
    <row r="1985" spans="1:8" s="60" customFormat="1" ht="6" customHeight="1" thickBot="1" x14ac:dyDescent="0.35">
      <c r="A1985" s="276"/>
      <c r="B1985" s="269"/>
      <c r="C1985" s="269"/>
      <c r="D1985" s="269"/>
      <c r="E1985" s="269"/>
      <c r="F1985" s="277"/>
    </row>
    <row r="1986" spans="1:8" s="60" customFormat="1" ht="30" customHeight="1" x14ac:dyDescent="0.3">
      <c r="A1986" s="276"/>
      <c r="B1986" s="110" t="s">
        <v>1310</v>
      </c>
      <c r="C1986" s="410"/>
      <c r="D1986" s="411"/>
      <c r="E1986" s="411"/>
      <c r="F1986" s="412"/>
      <c r="H1986" s="111"/>
    </row>
    <row r="1987" spans="1:8" s="60" customFormat="1" ht="30" customHeight="1" x14ac:dyDescent="0.3">
      <c r="A1987" s="276"/>
      <c r="B1987" s="107" t="s">
        <v>1311</v>
      </c>
      <c r="C1987" s="413" t="s">
        <v>1312</v>
      </c>
      <c r="D1987" s="414"/>
      <c r="E1987" s="414"/>
      <c r="F1987" s="415"/>
      <c r="H1987" s="112"/>
    </row>
    <row r="1988" spans="1:8" s="60" customFormat="1" ht="30" customHeight="1" thickBot="1" x14ac:dyDescent="0.35">
      <c r="A1988" s="276"/>
      <c r="B1988" s="113" t="s">
        <v>1313</v>
      </c>
      <c r="C1988" s="416"/>
      <c r="D1988" s="417"/>
      <c r="E1988" s="417"/>
      <c r="F1988" s="418"/>
      <c r="H1988" s="112"/>
    </row>
    <row r="1989" spans="1:8" s="60" customFormat="1" ht="6" customHeight="1" x14ac:dyDescent="0.3">
      <c r="A1989" s="276"/>
      <c r="B1989" s="269"/>
      <c r="C1989" s="269"/>
      <c r="D1989" s="269"/>
      <c r="E1989" s="269"/>
      <c r="F1989" s="277"/>
    </row>
    <row r="1990" spans="1:8" s="60" customFormat="1" ht="15.9" customHeight="1" x14ac:dyDescent="0.3">
      <c r="A1990" s="276"/>
      <c r="B1990" s="419" t="s">
        <v>1314</v>
      </c>
      <c r="C1990" s="419"/>
      <c r="D1990" s="419"/>
      <c r="E1990" s="419"/>
      <c r="F1990" s="420"/>
    </row>
    <row r="1991" spans="1:8" s="60" customFormat="1" ht="6" customHeight="1" x14ac:dyDescent="0.3">
      <c r="A1991" s="276"/>
      <c r="B1991" s="269"/>
      <c r="C1991" s="269"/>
      <c r="D1991" s="269"/>
      <c r="E1991" s="269"/>
      <c r="F1991" s="277"/>
    </row>
    <row r="1992" spans="1:8" s="60" customFormat="1" ht="50.1" customHeight="1" x14ac:dyDescent="0.3">
      <c r="A1992" s="276"/>
      <c r="B1992" s="405" t="s">
        <v>1315</v>
      </c>
      <c r="C1992" s="405"/>
      <c r="D1992" s="405"/>
      <c r="E1992" s="405"/>
      <c r="F1992" s="406"/>
    </row>
    <row r="1993" spans="1:8" s="60" customFormat="1" ht="24.9" customHeight="1" x14ac:dyDescent="0.3">
      <c r="A1993" s="276"/>
      <c r="B1993" s="269"/>
      <c r="C1993" s="269"/>
      <c r="D1993" s="269"/>
      <c r="E1993" s="269"/>
      <c r="F1993" s="277"/>
    </row>
    <row r="1994" spans="1:8" s="60" customFormat="1" ht="24.9" customHeight="1" thickBot="1" x14ac:dyDescent="0.35">
      <c r="A1994" s="278"/>
      <c r="B1994" s="407" t="s">
        <v>1316</v>
      </c>
      <c r="C1994" s="407"/>
      <c r="D1994" s="407"/>
      <c r="E1994" s="407"/>
      <c r="F1994" s="408"/>
    </row>
    <row r="1995" spans="1:8" s="92" customFormat="1" ht="15.9" customHeight="1" x14ac:dyDescent="0.3">
      <c r="A1995" s="279"/>
      <c r="B1995" s="280"/>
      <c r="C1995" s="281"/>
      <c r="D1995" s="281"/>
      <c r="E1995" s="282"/>
      <c r="F1995" s="283"/>
    </row>
    <row r="1996" spans="1:8" x14ac:dyDescent="0.3">
      <c r="D1996" s="39"/>
    </row>
    <row r="1997" spans="1:8" x14ac:dyDescent="0.3">
      <c r="D1997" s="39"/>
    </row>
    <row r="1998" spans="1:8" x14ac:dyDescent="0.3">
      <c r="D1998" s="39"/>
    </row>
    <row r="1999" spans="1:8" x14ac:dyDescent="0.3">
      <c r="D1999" s="39"/>
    </row>
    <row r="2000" spans="1:8" x14ac:dyDescent="0.3">
      <c r="D2000" s="39"/>
    </row>
    <row r="2001" spans="4:4" x14ac:dyDescent="0.3">
      <c r="D2001" s="39"/>
    </row>
  </sheetData>
  <sheetProtection algorithmName="SHA-512" hashValue="ivYbe6UNGi2th8ow3+bJNhLWmApvOfQqzZ52eB4Mwz/8nn2IvmzUV6JN8XtbaaeJ/evgT1Ze8xK7AuWQ6ofq+A==" saltValue="FRdE7y1bMsx3GHsQ1pWGnw==" spinCount="100000" sheet="1" objects="1" scenarios="1"/>
  <mergeCells count="21">
    <mergeCell ref="A1952:F1952"/>
    <mergeCell ref="B1992:F1992"/>
    <mergeCell ref="B1994:F1994"/>
    <mergeCell ref="B1983:E1983"/>
    <mergeCell ref="B1984:E1984"/>
    <mergeCell ref="C1986:F1986"/>
    <mergeCell ref="C1987:F1987"/>
    <mergeCell ref="C1988:F1988"/>
    <mergeCell ref="B1990:F1990"/>
    <mergeCell ref="C1968:D1968"/>
    <mergeCell ref="B1957:D1957"/>
    <mergeCell ref="B1958:D1958"/>
    <mergeCell ref="B1959:D1959"/>
    <mergeCell ref="B1960:D1960"/>
    <mergeCell ref="B1961:D1961"/>
    <mergeCell ref="B1962:D1962"/>
    <mergeCell ref="B1963:D1963"/>
    <mergeCell ref="B1964:D1964"/>
    <mergeCell ref="B1965:D1965"/>
    <mergeCell ref="B1966:D1966"/>
    <mergeCell ref="C1967:D1967"/>
  </mergeCells>
  <pageMargins left="0.70866141732283472" right="0.70866141732283472" top="0.74803149606299213" bottom="0.74803149606299213" header="0.31496062992125984" footer="0.31496062992125984"/>
  <pageSetup paperSize="9" scale="55" orientation="portrait" r:id="rId1"/>
  <headerFooter>
    <oddHeader>&amp;L&amp;"Arial,Bold"ECS328 JOHANNESBURG WATER MEGA
WAREHOUSE ELECTRICAL INSTALLATIONS</oddHeader>
    <oddFooter>&amp;L&amp;"Arial,Bold"BUDGET ESTIMATE&amp;R&amp;"Arial,Bold"&amp;P</oddFooter>
  </headerFooter>
  <rowBreaks count="23" manualBreakCount="23">
    <brk id="68" max="5" man="1"/>
    <brk id="147" max="5" man="1"/>
    <brk id="220" max="5" man="1"/>
    <brk id="288" max="5" man="1"/>
    <brk id="370" max="5" man="1"/>
    <brk id="442" max="5" man="1"/>
    <brk id="501" max="5" man="1"/>
    <brk id="575" max="5" man="1"/>
    <brk id="643" max="5" man="1"/>
    <brk id="725" max="5" man="1"/>
    <brk id="793" max="5" man="1"/>
    <brk id="1081" max="5" man="1"/>
    <brk id="1151" max="5" man="1"/>
    <brk id="1203" max="5" man="1"/>
    <brk id="1253" max="5" man="1"/>
    <brk id="1304" max="5" man="1"/>
    <brk id="1364" max="5" man="1"/>
    <brk id="1591" max="5" man="1"/>
    <brk id="1649" max="5" man="1"/>
    <brk id="1715" max="5" man="1"/>
    <brk id="1789" max="5" man="1"/>
    <brk id="1870" max="5" man="1"/>
    <brk id="1951"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2726-5B1E-44B2-BCF0-B5B9240D26CE}">
  <dimension ref="A1:F302"/>
  <sheetViews>
    <sheetView view="pageBreakPreview" topLeftCell="A271" zoomScale="89" zoomScaleNormal="100" zoomScaleSheetLayoutView="89" workbookViewId="0">
      <selection activeCell="H297" sqref="H297"/>
    </sheetView>
  </sheetViews>
  <sheetFormatPr defaultRowHeight="15" customHeight="1" x14ac:dyDescent="0.3"/>
  <cols>
    <col min="1" max="1" width="7.109375" customWidth="1"/>
    <col min="2" max="2" width="72.77734375" customWidth="1"/>
    <col min="3" max="3" width="9.109375" bestFit="1" customWidth="1"/>
    <col min="4" max="4" width="10.88671875" customWidth="1"/>
    <col min="5" max="5" width="9" style="316" customWidth="1"/>
    <col min="6" max="6" width="16" style="316" customWidth="1"/>
  </cols>
  <sheetData>
    <row r="1" spans="1:6" ht="15" customHeight="1" thickBot="1" x14ac:dyDescent="0.35">
      <c r="A1" s="429" t="s">
        <v>1473</v>
      </c>
      <c r="B1" s="429"/>
    </row>
    <row r="2" spans="1:6" thickBot="1" x14ac:dyDescent="0.35">
      <c r="A2" s="143" t="s">
        <v>1317</v>
      </c>
      <c r="B2" s="144" t="s">
        <v>1468</v>
      </c>
      <c r="C2" s="145"/>
      <c r="D2" s="146"/>
      <c r="E2" s="365"/>
      <c r="F2" s="366"/>
    </row>
    <row r="3" spans="1:6" thickBot="1" x14ac:dyDescent="0.35">
      <c r="A3" s="140" t="s">
        <v>1149</v>
      </c>
      <c r="B3" s="141" t="s">
        <v>1150</v>
      </c>
      <c r="C3" s="141" t="s">
        <v>1151</v>
      </c>
      <c r="D3" s="142" t="s">
        <v>1470</v>
      </c>
      <c r="E3" s="367" t="s">
        <v>1153</v>
      </c>
      <c r="F3" s="368" t="s">
        <v>1</v>
      </c>
    </row>
    <row r="4" spans="1:6" ht="14.4" x14ac:dyDescent="0.3">
      <c r="A4" s="147" t="s">
        <v>991</v>
      </c>
      <c r="B4" s="117" t="s">
        <v>1319</v>
      </c>
      <c r="C4" s="116"/>
      <c r="D4" s="118"/>
      <c r="E4" s="369"/>
      <c r="F4" s="370"/>
    </row>
    <row r="5" spans="1:6" ht="14.4" x14ac:dyDescent="0.3">
      <c r="A5" s="147"/>
      <c r="B5" s="119"/>
      <c r="C5" s="116"/>
      <c r="D5" s="118"/>
      <c r="E5" s="369"/>
      <c r="F5" s="370"/>
    </row>
    <row r="6" spans="1:6" ht="14.4" x14ac:dyDescent="0.3">
      <c r="A6" s="147"/>
      <c r="B6" s="123" t="s">
        <v>1320</v>
      </c>
      <c r="C6" s="116"/>
      <c r="D6" s="118"/>
      <c r="E6" s="369"/>
      <c r="F6" s="370"/>
    </row>
    <row r="7" spans="1:6" ht="14.4" x14ac:dyDescent="0.3">
      <c r="A7" s="147"/>
      <c r="B7" s="119"/>
      <c r="C7" s="116"/>
      <c r="D7" s="118"/>
      <c r="E7" s="369"/>
      <c r="F7" s="370"/>
    </row>
    <row r="8" spans="1:6" ht="43.2" x14ac:dyDescent="0.3">
      <c r="A8" s="147">
        <v>1</v>
      </c>
      <c r="B8" s="120" t="s">
        <v>1321</v>
      </c>
      <c r="C8" s="116" t="s">
        <v>316</v>
      </c>
      <c r="D8" s="118">
        <f>4200+716</f>
        <v>4916</v>
      </c>
      <c r="E8" s="369"/>
      <c r="F8" s="370"/>
    </row>
    <row r="9" spans="1:6" ht="14.4" x14ac:dyDescent="0.3">
      <c r="A9" s="147"/>
      <c r="B9" s="120"/>
      <c r="C9" s="116"/>
      <c r="D9" s="118"/>
      <c r="E9" s="369"/>
      <c r="F9" s="370"/>
    </row>
    <row r="10" spans="1:6" ht="28.8" x14ac:dyDescent="0.3">
      <c r="A10" s="147">
        <v>2</v>
      </c>
      <c r="B10" s="120" t="s">
        <v>1322</v>
      </c>
      <c r="C10" s="116" t="s">
        <v>1323</v>
      </c>
      <c r="D10" s="118">
        <f>717/10000</f>
        <v>7.17E-2</v>
      </c>
      <c r="E10" s="369"/>
      <c r="F10" s="370"/>
    </row>
    <row r="11" spans="1:6" ht="14.4" x14ac:dyDescent="0.3">
      <c r="A11" s="147"/>
      <c r="B11" s="120"/>
      <c r="C11" s="116"/>
      <c r="D11" s="118"/>
      <c r="E11" s="369"/>
      <c r="F11" s="370"/>
    </row>
    <row r="12" spans="1:6" ht="28.8" x14ac:dyDescent="0.3">
      <c r="A12" s="147">
        <v>3</v>
      </c>
      <c r="B12" s="120" t="s">
        <v>1324</v>
      </c>
      <c r="C12" s="116" t="s">
        <v>316</v>
      </c>
      <c r="D12" s="118">
        <f>48+53</f>
        <v>101</v>
      </c>
      <c r="E12" s="369"/>
      <c r="F12" s="370"/>
    </row>
    <row r="13" spans="1:6" ht="14.4" x14ac:dyDescent="0.3">
      <c r="A13" s="147"/>
      <c r="B13" s="119"/>
      <c r="C13" s="116"/>
      <c r="D13" s="118"/>
      <c r="E13" s="369"/>
      <c r="F13" s="370"/>
    </row>
    <row r="14" spans="1:6" ht="14.4" x14ac:dyDescent="0.3">
      <c r="A14" s="147">
        <v>4</v>
      </c>
      <c r="B14" s="120" t="s">
        <v>1325</v>
      </c>
      <c r="C14" s="116" t="s">
        <v>316</v>
      </c>
      <c r="D14" s="118">
        <v>15</v>
      </c>
      <c r="E14" s="369"/>
      <c r="F14" s="370"/>
    </row>
    <row r="15" spans="1:6" ht="14.4" x14ac:dyDescent="0.3">
      <c r="A15" s="147"/>
      <c r="B15" s="120"/>
      <c r="C15" s="116"/>
      <c r="D15" s="118"/>
      <c r="E15" s="369"/>
      <c r="F15" s="370"/>
    </row>
    <row r="16" spans="1:6" ht="43.2" x14ac:dyDescent="0.3">
      <c r="A16" s="147">
        <v>5</v>
      </c>
      <c r="B16" s="120" t="s">
        <v>1326</v>
      </c>
      <c r="C16" s="116" t="s">
        <v>409</v>
      </c>
      <c r="D16" s="118">
        <f>D14+D12*0.25</f>
        <v>40.25</v>
      </c>
      <c r="E16" s="369"/>
      <c r="F16" s="370"/>
    </row>
    <row r="17" spans="1:6" ht="14.4" x14ac:dyDescent="0.3">
      <c r="A17" s="147"/>
      <c r="B17" s="120"/>
      <c r="C17" s="116"/>
      <c r="D17" s="118"/>
      <c r="E17" s="369"/>
      <c r="F17" s="370"/>
    </row>
    <row r="18" spans="1:6" ht="14.4" customHeight="1" x14ac:dyDescent="0.3">
      <c r="A18" s="147">
        <v>6</v>
      </c>
      <c r="B18" s="121" t="s">
        <v>1327</v>
      </c>
      <c r="C18" s="116" t="s">
        <v>409</v>
      </c>
      <c r="D18" s="118">
        <f>717*0.15</f>
        <v>107.55</v>
      </c>
      <c r="E18" s="369"/>
      <c r="F18" s="370"/>
    </row>
    <row r="19" spans="1:6" ht="14.4" x14ac:dyDescent="0.3">
      <c r="A19" s="147"/>
      <c r="B19" s="119"/>
      <c r="C19" s="116"/>
      <c r="D19" s="118"/>
      <c r="E19" s="369"/>
      <c r="F19" s="370"/>
    </row>
    <row r="20" spans="1:6" ht="14.4" x14ac:dyDescent="0.3">
      <c r="A20" s="148"/>
      <c r="B20" s="115" t="s">
        <v>1318</v>
      </c>
      <c r="C20" s="116"/>
      <c r="D20" s="118"/>
      <c r="E20" s="369"/>
      <c r="F20" s="370"/>
    </row>
    <row r="21" spans="1:6" ht="14.4" x14ac:dyDescent="0.3">
      <c r="A21" s="147" t="s">
        <v>991</v>
      </c>
      <c r="B21" s="122" t="s">
        <v>1328</v>
      </c>
      <c r="C21" s="116"/>
      <c r="D21" s="118"/>
      <c r="E21" s="369"/>
      <c r="F21" s="370"/>
    </row>
    <row r="22" spans="1:6" ht="14.4" x14ac:dyDescent="0.3">
      <c r="A22" s="147"/>
      <c r="B22" s="119"/>
      <c r="C22" s="116"/>
      <c r="D22" s="118"/>
      <c r="E22" s="369"/>
      <c r="F22" s="370"/>
    </row>
    <row r="23" spans="1:6" ht="14.4" x14ac:dyDescent="0.3">
      <c r="A23" s="147"/>
      <c r="B23" s="123" t="s">
        <v>1329</v>
      </c>
      <c r="C23" s="116"/>
      <c r="D23" s="118"/>
      <c r="E23" s="369"/>
      <c r="F23" s="370"/>
    </row>
    <row r="24" spans="1:6" ht="14.4" x14ac:dyDescent="0.3">
      <c r="A24" s="147"/>
      <c r="B24" s="119"/>
      <c r="C24" s="116"/>
      <c r="D24" s="118"/>
      <c r="E24" s="369"/>
      <c r="F24" s="370"/>
    </row>
    <row r="25" spans="1:6" ht="14.4" x14ac:dyDescent="0.3">
      <c r="A25" s="147"/>
      <c r="B25" s="430" t="s">
        <v>1330</v>
      </c>
      <c r="C25" s="116"/>
      <c r="D25" s="118"/>
      <c r="E25" s="369"/>
      <c r="F25" s="370"/>
    </row>
    <row r="26" spans="1:6" ht="14.4" x14ac:dyDescent="0.3">
      <c r="A26" s="147"/>
      <c r="B26" s="433"/>
      <c r="C26" s="116"/>
      <c r="D26" s="118"/>
      <c r="E26" s="369"/>
      <c r="F26" s="370"/>
    </row>
    <row r="27" spans="1:6" ht="54.75" customHeight="1" x14ac:dyDescent="0.3">
      <c r="A27" s="147">
        <v>7</v>
      </c>
      <c r="B27" s="120" t="s">
        <v>1331</v>
      </c>
      <c r="C27" s="116" t="s">
        <v>409</v>
      </c>
      <c r="D27" s="118">
        <f>4200*0.15</f>
        <v>630</v>
      </c>
      <c r="E27" s="369"/>
      <c r="F27" s="370"/>
    </row>
    <row r="28" spans="1:6" ht="14.4" x14ac:dyDescent="0.3">
      <c r="A28" s="147"/>
      <c r="B28" s="120"/>
      <c r="C28" s="116"/>
      <c r="D28" s="118"/>
      <c r="E28" s="369"/>
      <c r="F28" s="370"/>
    </row>
    <row r="29" spans="1:6" ht="28.8" x14ac:dyDescent="0.3">
      <c r="A29" s="147">
        <v>8</v>
      </c>
      <c r="B29" s="120" t="s">
        <v>1332</v>
      </c>
      <c r="C29" s="116" t="s">
        <v>409</v>
      </c>
      <c r="D29" s="118">
        <f>715*0.3</f>
        <v>214.5</v>
      </c>
      <c r="E29" s="369"/>
      <c r="F29" s="370"/>
    </row>
    <row r="30" spans="1:6" ht="14.4" x14ac:dyDescent="0.3">
      <c r="A30" s="147"/>
      <c r="B30" s="120"/>
      <c r="C30" s="116"/>
      <c r="D30" s="118"/>
      <c r="E30" s="369"/>
      <c r="F30" s="370"/>
    </row>
    <row r="31" spans="1:6" ht="43.2" x14ac:dyDescent="0.3">
      <c r="A31" s="147">
        <v>9</v>
      </c>
      <c r="B31" s="120" t="s">
        <v>1331</v>
      </c>
      <c r="C31" s="116" t="s">
        <v>409</v>
      </c>
      <c r="D31" s="118">
        <f>716*0.15</f>
        <v>107.39999999999999</v>
      </c>
      <c r="E31" s="369"/>
      <c r="F31" s="370"/>
    </row>
    <row r="32" spans="1:6" ht="14.4" x14ac:dyDescent="0.3">
      <c r="A32" s="147"/>
      <c r="B32" s="120"/>
      <c r="C32" s="116"/>
      <c r="D32" s="118"/>
      <c r="E32" s="369"/>
      <c r="F32" s="370"/>
    </row>
    <row r="33" spans="1:6" ht="53.25" customHeight="1" x14ac:dyDescent="0.3">
      <c r="A33" s="149">
        <v>10</v>
      </c>
      <c r="B33" s="125" t="s">
        <v>1333</v>
      </c>
      <c r="C33" s="116" t="s">
        <v>409</v>
      </c>
      <c r="D33" s="118">
        <f>4900*0.15</f>
        <v>735</v>
      </c>
      <c r="E33" s="369"/>
      <c r="F33" s="370"/>
    </row>
    <row r="34" spans="1:6" ht="14.4" x14ac:dyDescent="0.3">
      <c r="A34" s="149"/>
      <c r="B34" s="125"/>
      <c r="C34" s="116"/>
      <c r="D34" s="118"/>
      <c r="E34" s="369"/>
      <c r="F34" s="370"/>
    </row>
    <row r="35" spans="1:6" ht="28.8" x14ac:dyDescent="0.3">
      <c r="A35" s="147">
        <v>11</v>
      </c>
      <c r="B35" s="134" t="s">
        <v>1334</v>
      </c>
      <c r="C35" s="116" t="s">
        <v>409</v>
      </c>
      <c r="D35" s="118">
        <f>4916*0.15</f>
        <v>737.4</v>
      </c>
      <c r="E35" s="369"/>
      <c r="F35" s="370"/>
    </row>
    <row r="36" spans="1:6" ht="14.4" x14ac:dyDescent="0.3">
      <c r="A36" s="147"/>
      <c r="B36" s="134"/>
      <c r="C36" s="116"/>
      <c r="D36" s="118"/>
      <c r="E36" s="369"/>
      <c r="F36" s="370"/>
    </row>
    <row r="37" spans="1:6" ht="28.8" x14ac:dyDescent="0.3">
      <c r="A37" s="147">
        <v>12</v>
      </c>
      <c r="B37" s="134" t="s">
        <v>1335</v>
      </c>
      <c r="C37" s="116" t="s">
        <v>409</v>
      </c>
      <c r="D37" s="118">
        <f>D35</f>
        <v>737.4</v>
      </c>
      <c r="E37" s="369"/>
      <c r="F37" s="370"/>
    </row>
    <row r="38" spans="1:6" ht="14.4" x14ac:dyDescent="0.3">
      <c r="A38" s="147"/>
      <c r="B38" s="134"/>
      <c r="C38" s="116"/>
      <c r="D38" s="118"/>
      <c r="E38" s="369"/>
      <c r="F38" s="370"/>
    </row>
    <row r="39" spans="1:6" ht="14.4" x14ac:dyDescent="0.3">
      <c r="A39" s="147">
        <v>13</v>
      </c>
      <c r="B39" s="124" t="s">
        <v>1336</v>
      </c>
      <c r="C39" s="116"/>
      <c r="D39" s="118"/>
      <c r="E39" s="369"/>
      <c r="F39" s="370"/>
    </row>
    <row r="40" spans="1:6" ht="14.4" x14ac:dyDescent="0.3">
      <c r="A40" s="147"/>
      <c r="B40" s="121" t="s">
        <v>1337</v>
      </c>
      <c r="C40" s="116" t="s">
        <v>409</v>
      </c>
      <c r="D40" s="118">
        <f>D37*0.1</f>
        <v>73.739999999999995</v>
      </c>
      <c r="E40" s="369"/>
      <c r="F40" s="370"/>
    </row>
    <row r="41" spans="1:6" ht="14.4" x14ac:dyDescent="0.3">
      <c r="A41" s="147"/>
      <c r="B41" s="125" t="s">
        <v>1338</v>
      </c>
      <c r="C41" s="116" t="s">
        <v>409</v>
      </c>
      <c r="D41" s="118">
        <f>D37*0.05</f>
        <v>36.869999999999997</v>
      </c>
      <c r="E41" s="369"/>
      <c r="F41" s="370"/>
    </row>
    <row r="42" spans="1:6" ht="14.4" x14ac:dyDescent="0.3">
      <c r="A42" s="147"/>
      <c r="B42" s="125" t="s">
        <v>1339</v>
      </c>
      <c r="C42" s="116" t="s">
        <v>409</v>
      </c>
      <c r="D42" s="118" t="s">
        <v>1340</v>
      </c>
      <c r="E42" s="369"/>
      <c r="F42" s="370"/>
    </row>
    <row r="43" spans="1:6" ht="14.4" x14ac:dyDescent="0.3">
      <c r="A43" s="147"/>
      <c r="B43" s="125"/>
      <c r="C43" s="116"/>
      <c r="D43" s="118"/>
      <c r="E43" s="369"/>
      <c r="F43" s="370"/>
    </row>
    <row r="44" spans="1:6" ht="28.8" x14ac:dyDescent="0.3">
      <c r="A44" s="147"/>
      <c r="B44" s="124" t="s">
        <v>1341</v>
      </c>
      <c r="C44" s="116"/>
      <c r="D44" s="118"/>
      <c r="E44" s="369"/>
      <c r="F44" s="370"/>
    </row>
    <row r="45" spans="1:6" ht="14.4" x14ac:dyDescent="0.3">
      <c r="A45" s="147"/>
      <c r="B45" s="124"/>
      <c r="C45" s="116"/>
      <c r="D45" s="118"/>
      <c r="E45" s="369"/>
      <c r="F45" s="370"/>
    </row>
    <row r="46" spans="1:6" ht="14.4" x14ac:dyDescent="0.3">
      <c r="A46" s="147">
        <v>14</v>
      </c>
      <c r="B46" s="125" t="s">
        <v>1342</v>
      </c>
      <c r="C46" s="116" t="s">
        <v>1343</v>
      </c>
      <c r="D46" s="118">
        <f>4200</f>
        <v>4200</v>
      </c>
      <c r="E46" s="369"/>
      <c r="F46" s="370"/>
    </row>
    <row r="47" spans="1:6" ht="14.4" x14ac:dyDescent="0.3">
      <c r="A47" s="147">
        <v>15</v>
      </c>
      <c r="B47" s="125" t="s">
        <v>1344</v>
      </c>
      <c r="C47" s="116" t="s">
        <v>1343</v>
      </c>
      <c r="D47" s="118">
        <v>716</v>
      </c>
      <c r="E47" s="369"/>
      <c r="F47" s="370"/>
    </row>
    <row r="48" spans="1:6" ht="14.4" x14ac:dyDescent="0.3">
      <c r="A48" s="147"/>
      <c r="B48" s="125"/>
      <c r="C48" s="116"/>
      <c r="D48" s="118"/>
      <c r="E48" s="369"/>
      <c r="F48" s="370"/>
    </row>
    <row r="49" spans="1:6" ht="14.4" x14ac:dyDescent="0.3">
      <c r="A49" s="154"/>
      <c r="B49" s="155"/>
      <c r="C49" s="156"/>
      <c r="D49" s="157"/>
      <c r="E49" s="371"/>
      <c r="F49" s="372"/>
    </row>
    <row r="50" spans="1:6" ht="30" customHeight="1" x14ac:dyDescent="0.3">
      <c r="A50" s="147"/>
      <c r="B50" s="163" t="s">
        <v>926</v>
      </c>
      <c r="C50" s="116"/>
      <c r="D50" s="118"/>
      <c r="E50" s="369"/>
      <c r="F50" s="370"/>
    </row>
    <row r="51" spans="1:6" thickBot="1" x14ac:dyDescent="0.35">
      <c r="A51" s="158"/>
      <c r="B51" s="164"/>
      <c r="C51" s="159"/>
      <c r="D51" s="160"/>
      <c r="E51" s="373"/>
      <c r="F51" s="374"/>
    </row>
    <row r="52" spans="1:6" thickTop="1" x14ac:dyDescent="0.3">
      <c r="A52" s="147"/>
      <c r="B52" s="122"/>
      <c r="C52" s="116"/>
      <c r="D52" s="118"/>
      <c r="E52" s="369"/>
      <c r="F52" s="370"/>
    </row>
    <row r="53" spans="1:6" ht="14.4" x14ac:dyDescent="0.3">
      <c r="A53" s="147"/>
      <c r="B53" s="163" t="s">
        <v>927</v>
      </c>
      <c r="C53" s="116"/>
      <c r="D53" s="118"/>
      <c r="E53" s="369"/>
      <c r="F53" s="370"/>
    </row>
    <row r="54" spans="1:6" ht="14.4" x14ac:dyDescent="0.3">
      <c r="A54" s="147"/>
      <c r="B54" s="125"/>
      <c r="C54" s="116"/>
      <c r="D54" s="118"/>
      <c r="E54" s="369"/>
      <c r="F54" s="370"/>
    </row>
    <row r="55" spans="1:6" ht="14.4" x14ac:dyDescent="0.3">
      <c r="A55" s="148"/>
      <c r="B55" s="115" t="s">
        <v>1345</v>
      </c>
      <c r="C55" s="116"/>
      <c r="D55" s="118"/>
      <c r="E55" s="369"/>
      <c r="F55" s="370"/>
    </row>
    <row r="56" spans="1:6" ht="14.4" customHeight="1" x14ac:dyDescent="0.3">
      <c r="A56" s="147" t="s">
        <v>991</v>
      </c>
      <c r="B56" s="117" t="s">
        <v>1346</v>
      </c>
      <c r="C56" s="116"/>
      <c r="D56" s="118"/>
      <c r="E56" s="369"/>
      <c r="F56" s="370"/>
    </row>
    <row r="57" spans="1:6" ht="14.4" x14ac:dyDescent="0.3">
      <c r="A57" s="147"/>
      <c r="B57" s="128"/>
      <c r="C57" s="116"/>
      <c r="D57" s="118"/>
      <c r="E57" s="369"/>
      <c r="F57" s="370"/>
    </row>
    <row r="58" spans="1:6" ht="28.8" x14ac:dyDescent="0.3">
      <c r="A58" s="147">
        <v>16</v>
      </c>
      <c r="B58" s="125" t="s">
        <v>1347</v>
      </c>
      <c r="C58" s="116" t="s">
        <v>409</v>
      </c>
      <c r="D58" s="118">
        <f>100*0.6*1</f>
        <v>60</v>
      </c>
      <c r="E58" s="369"/>
      <c r="F58" s="370"/>
    </row>
    <row r="59" spans="1:6" ht="14.4" x14ac:dyDescent="0.3">
      <c r="A59" s="147"/>
      <c r="B59" s="125"/>
      <c r="C59" s="116"/>
      <c r="D59" s="118"/>
      <c r="E59" s="369"/>
      <c r="F59" s="370"/>
    </row>
    <row r="60" spans="1:6" ht="14.4" customHeight="1" x14ac:dyDescent="0.3">
      <c r="A60" s="147"/>
      <c r="B60" s="125" t="s">
        <v>1348</v>
      </c>
      <c r="C60" s="116"/>
      <c r="D60" s="118"/>
      <c r="E60" s="369"/>
      <c r="F60" s="370"/>
    </row>
    <row r="61" spans="1:6" ht="14.4" x14ac:dyDescent="0.3">
      <c r="A61" s="147"/>
      <c r="B61" s="125"/>
      <c r="C61" s="116"/>
      <c r="D61" s="118"/>
      <c r="E61" s="369"/>
      <c r="F61" s="370"/>
    </row>
    <row r="62" spans="1:6" ht="29.25" customHeight="1" x14ac:dyDescent="0.3">
      <c r="A62" s="147">
        <v>17</v>
      </c>
      <c r="B62" s="125" t="s">
        <v>1349</v>
      </c>
      <c r="C62" s="116" t="s">
        <v>310</v>
      </c>
      <c r="D62" s="118">
        <v>100</v>
      </c>
      <c r="E62" s="369"/>
      <c r="F62" s="370"/>
    </row>
    <row r="63" spans="1:6" ht="14.4" x14ac:dyDescent="0.3">
      <c r="A63" s="147"/>
      <c r="B63" s="125"/>
      <c r="C63" s="116"/>
      <c r="D63" s="118"/>
      <c r="E63" s="369"/>
      <c r="F63" s="370"/>
    </row>
    <row r="64" spans="1:6" ht="14.4" x14ac:dyDescent="0.3">
      <c r="A64" s="147">
        <v>18</v>
      </c>
      <c r="B64" s="125" t="s">
        <v>1350</v>
      </c>
      <c r="C64" s="116" t="s">
        <v>409</v>
      </c>
      <c r="D64" s="118">
        <f>100*0.6*0.3</f>
        <v>18</v>
      </c>
      <c r="E64" s="369"/>
      <c r="F64" s="370"/>
    </row>
    <row r="65" spans="1:6" ht="14.4" x14ac:dyDescent="0.3">
      <c r="A65" s="147"/>
      <c r="B65" s="125"/>
      <c r="C65" s="116"/>
      <c r="D65" s="118"/>
      <c r="E65" s="369"/>
      <c r="F65" s="370"/>
    </row>
    <row r="66" spans="1:6" ht="14.4" x14ac:dyDescent="0.3">
      <c r="A66" s="147"/>
      <c r="B66" s="125" t="s">
        <v>1351</v>
      </c>
      <c r="C66" s="116"/>
      <c r="D66" s="118"/>
      <c r="E66" s="369"/>
      <c r="F66" s="370"/>
    </row>
    <row r="67" spans="1:6" ht="14.4" x14ac:dyDescent="0.3">
      <c r="A67" s="147"/>
      <c r="B67" s="125"/>
      <c r="C67" s="116"/>
      <c r="D67" s="118"/>
      <c r="E67" s="369"/>
      <c r="F67" s="370"/>
    </row>
    <row r="68" spans="1:6" ht="14.4" x14ac:dyDescent="0.3">
      <c r="A68" s="147">
        <v>19</v>
      </c>
      <c r="B68" s="125" t="s">
        <v>1352</v>
      </c>
      <c r="C68" s="116" t="s">
        <v>991</v>
      </c>
      <c r="D68" s="118">
        <v>20</v>
      </c>
      <c r="E68" s="369"/>
      <c r="F68" s="370"/>
    </row>
    <row r="69" spans="1:6" ht="14.4" x14ac:dyDescent="0.3">
      <c r="A69" s="149"/>
      <c r="C69" s="116"/>
      <c r="D69" s="118"/>
      <c r="E69" s="369"/>
      <c r="F69" s="370"/>
    </row>
    <row r="70" spans="1:6" ht="14.4" x14ac:dyDescent="0.3">
      <c r="A70" s="149"/>
      <c r="B70" s="117" t="s">
        <v>1353</v>
      </c>
      <c r="C70" s="116"/>
      <c r="D70" s="118"/>
      <c r="E70" s="369"/>
      <c r="F70" s="370"/>
    </row>
    <row r="71" spans="1:6" ht="14.4" x14ac:dyDescent="0.3">
      <c r="A71" s="147"/>
      <c r="B71" s="125"/>
      <c r="C71" s="116"/>
      <c r="D71" s="118"/>
      <c r="E71" s="369"/>
      <c r="F71" s="370"/>
    </row>
    <row r="72" spans="1:6" ht="14.4" x14ac:dyDescent="0.3">
      <c r="A72" s="147"/>
      <c r="B72" s="125" t="s">
        <v>1354</v>
      </c>
      <c r="C72" s="116"/>
      <c r="D72" s="118"/>
      <c r="E72" s="369"/>
      <c r="F72" s="370"/>
    </row>
    <row r="73" spans="1:6" ht="14.4" customHeight="1" x14ac:dyDescent="0.3">
      <c r="A73" s="147"/>
      <c r="B73" s="124" t="s">
        <v>1355</v>
      </c>
      <c r="C73" s="116"/>
      <c r="D73" s="118"/>
      <c r="E73" s="369"/>
      <c r="F73" s="370"/>
    </row>
    <row r="74" spans="1:6" ht="14.4" x14ac:dyDescent="0.3">
      <c r="A74" s="147"/>
      <c r="B74" s="125"/>
      <c r="C74" s="116"/>
      <c r="D74" s="118"/>
      <c r="E74" s="369"/>
      <c r="F74" s="370"/>
    </row>
    <row r="75" spans="1:6" ht="14.4" customHeight="1" x14ac:dyDescent="0.3">
      <c r="A75" s="147"/>
      <c r="B75" s="124" t="s">
        <v>1356</v>
      </c>
      <c r="C75" s="116"/>
      <c r="D75" s="118"/>
      <c r="E75" s="369"/>
      <c r="F75" s="370"/>
    </row>
    <row r="76" spans="1:6" ht="14.4" x14ac:dyDescent="0.3">
      <c r="A76" s="147"/>
      <c r="B76" s="125"/>
      <c r="C76" s="116"/>
      <c r="D76" s="118"/>
      <c r="E76" s="369"/>
      <c r="F76" s="370"/>
    </row>
    <row r="77" spans="1:6" ht="14.4" x14ac:dyDescent="0.3">
      <c r="A77" s="147">
        <v>20</v>
      </c>
      <c r="B77" s="125" t="s">
        <v>1357</v>
      </c>
      <c r="C77" s="116" t="s">
        <v>310</v>
      </c>
      <c r="D77" s="118">
        <v>100</v>
      </c>
      <c r="E77" s="369"/>
      <c r="F77" s="370"/>
    </row>
    <row r="78" spans="1:6" ht="14.4" x14ac:dyDescent="0.3">
      <c r="A78" s="147"/>
      <c r="B78" s="125"/>
      <c r="C78" s="116"/>
      <c r="D78" s="118"/>
      <c r="E78" s="369"/>
      <c r="F78" s="370"/>
    </row>
    <row r="79" spans="1:6" ht="14.4" customHeight="1" x14ac:dyDescent="0.3">
      <c r="A79" s="147"/>
      <c r="B79" s="124" t="s">
        <v>1358</v>
      </c>
      <c r="C79" s="116"/>
      <c r="D79" s="118"/>
      <c r="E79" s="369"/>
      <c r="F79" s="370"/>
    </row>
    <row r="80" spans="1:6" ht="14.4" x14ac:dyDescent="0.3">
      <c r="A80" s="147"/>
      <c r="B80" s="124"/>
      <c r="C80" s="116"/>
      <c r="D80" s="118"/>
      <c r="E80" s="369"/>
      <c r="F80" s="370"/>
    </row>
    <row r="81" spans="1:6" ht="14.4" x14ac:dyDescent="0.3">
      <c r="A81" s="147">
        <v>21</v>
      </c>
      <c r="B81" s="125" t="s">
        <v>1359</v>
      </c>
      <c r="C81" s="116" t="s">
        <v>991</v>
      </c>
      <c r="D81" s="118">
        <v>15</v>
      </c>
      <c r="E81" s="369"/>
      <c r="F81" s="370"/>
    </row>
    <row r="82" spans="1:6" ht="14.4" x14ac:dyDescent="0.3">
      <c r="A82" s="147">
        <v>22</v>
      </c>
      <c r="B82" s="125" t="s">
        <v>1360</v>
      </c>
      <c r="C82" s="116" t="s">
        <v>991</v>
      </c>
      <c r="D82" s="118">
        <v>10</v>
      </c>
      <c r="E82" s="369"/>
      <c r="F82" s="370"/>
    </row>
    <row r="83" spans="1:6" ht="14.4" x14ac:dyDescent="0.3">
      <c r="A83" s="147"/>
      <c r="B83" s="125"/>
      <c r="C83" s="116"/>
      <c r="D83" s="118"/>
      <c r="E83" s="369"/>
      <c r="F83" s="370"/>
    </row>
    <row r="84" spans="1:6" ht="14.4" x14ac:dyDescent="0.3">
      <c r="A84" s="147"/>
      <c r="B84" s="129" t="s">
        <v>1361</v>
      </c>
      <c r="C84" s="116"/>
      <c r="D84" s="118"/>
      <c r="E84" s="369"/>
      <c r="F84" s="370"/>
    </row>
    <row r="85" spans="1:6" ht="32.25" customHeight="1" x14ac:dyDescent="0.3">
      <c r="A85" s="147"/>
      <c r="B85" s="124" t="s">
        <v>1362</v>
      </c>
      <c r="C85" s="116"/>
      <c r="D85" s="118"/>
      <c r="E85" s="369"/>
      <c r="F85" s="370"/>
    </row>
    <row r="86" spans="1:6" ht="14.4" x14ac:dyDescent="0.3">
      <c r="A86" s="147"/>
      <c r="B86" s="127"/>
      <c r="C86" s="116"/>
      <c r="D86" s="118"/>
      <c r="E86" s="369"/>
      <c r="F86" s="370"/>
    </row>
    <row r="87" spans="1:6" ht="14.4" x14ac:dyDescent="0.3">
      <c r="A87" s="147"/>
      <c r="B87" s="123" t="s">
        <v>1363</v>
      </c>
      <c r="C87" s="116"/>
      <c r="D87" s="118"/>
      <c r="E87" s="369"/>
      <c r="F87" s="370"/>
    </row>
    <row r="88" spans="1:6" ht="14.4" x14ac:dyDescent="0.3">
      <c r="A88" s="147">
        <v>23</v>
      </c>
      <c r="B88" s="121" t="s">
        <v>1364</v>
      </c>
      <c r="C88" s="116" t="s">
        <v>991</v>
      </c>
      <c r="D88" s="118">
        <v>5</v>
      </c>
      <c r="E88" s="369"/>
      <c r="F88" s="370"/>
    </row>
    <row r="89" spans="1:6" ht="14.4" x14ac:dyDescent="0.3">
      <c r="A89" s="147"/>
      <c r="B89" s="125" t="s">
        <v>1365</v>
      </c>
      <c r="C89" s="116"/>
      <c r="D89" s="118"/>
      <c r="E89" s="369"/>
      <c r="F89" s="370"/>
    </row>
    <row r="90" spans="1:6" ht="14.4" x14ac:dyDescent="0.3">
      <c r="A90" s="147">
        <v>24</v>
      </c>
      <c r="B90" s="125" t="s">
        <v>1366</v>
      </c>
      <c r="C90" s="116" t="s">
        <v>991</v>
      </c>
      <c r="D90" s="118">
        <v>5</v>
      </c>
      <c r="E90" s="369"/>
      <c r="F90" s="370"/>
    </row>
    <row r="91" spans="1:6" ht="14.4" x14ac:dyDescent="0.3">
      <c r="A91" s="147"/>
      <c r="B91" s="125"/>
      <c r="C91" s="116"/>
      <c r="D91" s="118"/>
      <c r="E91" s="369"/>
      <c r="F91" s="370"/>
    </row>
    <row r="92" spans="1:6" ht="14.4" x14ac:dyDescent="0.3">
      <c r="A92" s="147"/>
      <c r="B92" s="123" t="s">
        <v>1367</v>
      </c>
      <c r="C92" s="116"/>
      <c r="D92" s="118"/>
      <c r="E92" s="369"/>
      <c r="F92" s="370"/>
    </row>
    <row r="93" spans="1:6" ht="14.4" x14ac:dyDescent="0.3">
      <c r="A93" s="147">
        <v>25</v>
      </c>
      <c r="B93" s="121" t="s">
        <v>1368</v>
      </c>
      <c r="C93" s="116" t="s">
        <v>991</v>
      </c>
      <c r="D93" s="118">
        <v>5</v>
      </c>
      <c r="E93" s="369"/>
      <c r="F93" s="370"/>
    </row>
    <row r="94" spans="1:6" ht="14.4" x14ac:dyDescent="0.3">
      <c r="A94" s="147"/>
      <c r="B94" s="121"/>
      <c r="C94" s="116"/>
      <c r="D94" s="118"/>
      <c r="E94" s="369"/>
      <c r="F94" s="370"/>
    </row>
    <row r="95" spans="1:6" ht="14.4" x14ac:dyDescent="0.3">
      <c r="A95" s="147"/>
      <c r="B95" s="123" t="s">
        <v>1369</v>
      </c>
      <c r="C95" s="116"/>
      <c r="D95" s="118"/>
      <c r="E95" s="369"/>
      <c r="F95" s="370"/>
    </row>
    <row r="96" spans="1:6" ht="14.4" x14ac:dyDescent="0.3">
      <c r="A96" s="147">
        <v>26</v>
      </c>
      <c r="B96" s="121" t="s">
        <v>1368</v>
      </c>
      <c r="C96" s="116" t="s">
        <v>991</v>
      </c>
      <c r="D96" s="118">
        <v>6</v>
      </c>
      <c r="E96" s="369"/>
      <c r="F96" s="370"/>
    </row>
    <row r="97" spans="1:6" ht="14.4" x14ac:dyDescent="0.3">
      <c r="A97" s="147"/>
      <c r="B97" s="121"/>
      <c r="C97" s="116"/>
      <c r="D97" s="118"/>
      <c r="E97" s="369"/>
      <c r="F97" s="370"/>
    </row>
    <row r="98" spans="1:6" ht="14.4" x14ac:dyDescent="0.3">
      <c r="A98" s="147"/>
      <c r="B98" s="123" t="s">
        <v>1370</v>
      </c>
      <c r="C98" s="116"/>
      <c r="D98" s="118"/>
      <c r="E98" s="369"/>
      <c r="F98" s="370"/>
    </row>
    <row r="99" spans="1:6" ht="14.4" x14ac:dyDescent="0.3">
      <c r="A99" s="147">
        <v>27</v>
      </c>
      <c r="B99" s="121" t="s">
        <v>1364</v>
      </c>
      <c r="C99" s="116" t="s">
        <v>991</v>
      </c>
      <c r="D99" s="118">
        <v>2</v>
      </c>
      <c r="E99" s="369"/>
      <c r="F99" s="370"/>
    </row>
    <row r="100" spans="1:6" ht="14.4" x14ac:dyDescent="0.3">
      <c r="A100" s="147">
        <v>28</v>
      </c>
      <c r="B100" s="121" t="s">
        <v>1371</v>
      </c>
      <c r="C100" s="116" t="s">
        <v>991</v>
      </c>
      <c r="D100" s="118">
        <v>2</v>
      </c>
      <c r="E100" s="369"/>
      <c r="F100" s="370"/>
    </row>
    <row r="101" spans="1:6" ht="14.4" x14ac:dyDescent="0.3">
      <c r="A101" s="147"/>
      <c r="B101" s="125"/>
      <c r="C101" s="116"/>
      <c r="D101" s="118"/>
      <c r="E101" s="369"/>
      <c r="F101" s="370"/>
    </row>
    <row r="102" spans="1:6" ht="14.4" x14ac:dyDescent="0.3">
      <c r="A102" s="147"/>
      <c r="B102" s="129" t="s">
        <v>1372</v>
      </c>
      <c r="C102" s="116"/>
      <c r="D102" s="118"/>
      <c r="E102" s="369"/>
      <c r="F102" s="370"/>
    </row>
    <row r="103" spans="1:6" ht="43.2" x14ac:dyDescent="0.3">
      <c r="A103" s="147"/>
      <c r="B103" s="130" t="s">
        <v>1373</v>
      </c>
      <c r="C103" s="116"/>
      <c r="D103" s="118"/>
      <c r="E103" s="369"/>
      <c r="F103" s="370"/>
    </row>
    <row r="104" spans="1:6" ht="14.4" x14ac:dyDescent="0.3">
      <c r="A104" s="147"/>
      <c r="B104" s="131"/>
      <c r="C104" s="116"/>
      <c r="D104" s="118"/>
      <c r="E104" s="369"/>
      <c r="F104" s="370"/>
    </row>
    <row r="105" spans="1:6" ht="14.4" x14ac:dyDescent="0.3">
      <c r="A105" s="147"/>
      <c r="B105" s="430" t="s">
        <v>1374</v>
      </c>
      <c r="C105" s="116"/>
      <c r="D105" s="118"/>
      <c r="E105" s="369"/>
      <c r="F105" s="370"/>
    </row>
    <row r="106" spans="1:6" ht="14.4" x14ac:dyDescent="0.3">
      <c r="A106" s="147">
        <v>29</v>
      </c>
      <c r="B106" s="431"/>
      <c r="C106" s="116"/>
      <c r="D106" s="118"/>
      <c r="E106" s="369"/>
      <c r="F106" s="370"/>
    </row>
    <row r="107" spans="1:6" ht="14.4" x14ac:dyDescent="0.3">
      <c r="A107" s="147"/>
      <c r="B107" s="121" t="s">
        <v>1375</v>
      </c>
      <c r="C107" s="116" t="s">
        <v>991</v>
      </c>
      <c r="D107" s="118"/>
      <c r="E107" s="369"/>
      <c r="F107" s="370"/>
    </row>
    <row r="108" spans="1:6" ht="19.5" customHeight="1" x14ac:dyDescent="0.3">
      <c r="A108" s="147">
        <v>30</v>
      </c>
      <c r="B108" s="125" t="s">
        <v>1376</v>
      </c>
      <c r="C108" s="116" t="s">
        <v>991</v>
      </c>
      <c r="D108" s="118"/>
      <c r="E108" s="369"/>
      <c r="F108" s="370"/>
    </row>
    <row r="109" spans="1:6" ht="14.4" x14ac:dyDescent="0.3">
      <c r="A109" s="147"/>
      <c r="B109" s="125"/>
      <c r="C109" s="116"/>
      <c r="D109" s="118"/>
      <c r="E109" s="369"/>
      <c r="F109" s="370"/>
    </row>
    <row r="110" spans="1:6" ht="29.25" customHeight="1" x14ac:dyDescent="0.3">
      <c r="A110" s="147">
        <v>32</v>
      </c>
      <c r="B110" s="125" t="s">
        <v>1377</v>
      </c>
      <c r="C110" s="116" t="s">
        <v>991</v>
      </c>
      <c r="D110" s="118"/>
      <c r="E110" s="369"/>
      <c r="F110" s="370"/>
    </row>
    <row r="111" spans="1:6" ht="14.4" x14ac:dyDescent="0.3">
      <c r="A111" s="147"/>
      <c r="B111" s="127"/>
      <c r="C111" s="116"/>
      <c r="D111" s="118"/>
      <c r="E111" s="369"/>
      <c r="F111" s="370"/>
    </row>
    <row r="112" spans="1:6" ht="14.4" x14ac:dyDescent="0.3">
      <c r="A112" s="154"/>
      <c r="B112" s="155"/>
      <c r="C112" s="156"/>
      <c r="D112" s="157"/>
      <c r="E112" s="371"/>
      <c r="F112" s="372"/>
    </row>
    <row r="113" spans="1:6" ht="14.4" x14ac:dyDescent="0.3">
      <c r="A113" s="147"/>
      <c r="B113" s="163" t="s">
        <v>926</v>
      </c>
      <c r="C113" s="116"/>
      <c r="D113" s="118"/>
      <c r="E113" s="369"/>
      <c r="F113" s="370"/>
    </row>
    <row r="114" spans="1:6" thickBot="1" x14ac:dyDescent="0.35">
      <c r="A114" s="158"/>
      <c r="B114" s="164"/>
      <c r="C114" s="159"/>
      <c r="D114" s="160"/>
      <c r="E114" s="373"/>
      <c r="F114" s="374"/>
    </row>
    <row r="115" spans="1:6" thickTop="1" x14ac:dyDescent="0.3">
      <c r="A115" s="147"/>
      <c r="B115" s="122"/>
      <c r="C115" s="116"/>
      <c r="D115" s="118"/>
      <c r="E115" s="369"/>
      <c r="F115" s="370"/>
    </row>
    <row r="116" spans="1:6" ht="14.4" x14ac:dyDescent="0.3">
      <c r="A116" s="147"/>
      <c r="B116" s="163" t="s">
        <v>927</v>
      </c>
      <c r="C116" s="116"/>
      <c r="D116" s="118"/>
      <c r="E116" s="369"/>
      <c r="F116" s="370"/>
    </row>
    <row r="117" spans="1:6" ht="27.75" customHeight="1" x14ac:dyDescent="0.3">
      <c r="A117" s="147">
        <v>32</v>
      </c>
      <c r="B117" s="125" t="s">
        <v>1378</v>
      </c>
      <c r="C117" s="116" t="s">
        <v>991</v>
      </c>
      <c r="D117" s="118"/>
      <c r="E117" s="369"/>
      <c r="F117" s="370"/>
    </row>
    <row r="118" spans="1:6" ht="14.4" x14ac:dyDescent="0.3">
      <c r="A118" s="147"/>
      <c r="B118" s="127"/>
      <c r="C118" s="116"/>
      <c r="D118" s="118"/>
      <c r="E118" s="369"/>
      <c r="F118" s="370"/>
    </row>
    <row r="119" spans="1:6" ht="14.4" x14ac:dyDescent="0.3">
      <c r="A119" s="147">
        <v>33</v>
      </c>
      <c r="B119" s="125" t="s">
        <v>1379</v>
      </c>
      <c r="C119" s="116" t="s">
        <v>991</v>
      </c>
      <c r="D119" s="118"/>
      <c r="E119" s="369"/>
      <c r="F119" s="370"/>
    </row>
    <row r="120" spans="1:6" ht="14.4" x14ac:dyDescent="0.3">
      <c r="A120" s="147"/>
      <c r="B120" s="127"/>
      <c r="C120" s="116"/>
      <c r="D120" s="118"/>
      <c r="E120" s="369"/>
      <c r="F120" s="370"/>
    </row>
    <row r="121" spans="1:6" ht="14.4" x14ac:dyDescent="0.3">
      <c r="A121" s="147"/>
      <c r="B121" s="121"/>
      <c r="C121" s="116"/>
      <c r="D121" s="118"/>
      <c r="E121" s="369"/>
      <c r="F121" s="370"/>
    </row>
    <row r="122" spans="1:6" ht="14.4" x14ac:dyDescent="0.3">
      <c r="A122" s="147"/>
      <c r="B122" s="123" t="s">
        <v>1380</v>
      </c>
      <c r="C122" s="116"/>
      <c r="D122" s="118"/>
      <c r="E122" s="369"/>
      <c r="F122" s="370"/>
    </row>
    <row r="123" spans="1:6" ht="14.4" x14ac:dyDescent="0.3">
      <c r="A123" s="147">
        <v>34</v>
      </c>
      <c r="B123" s="432" t="s">
        <v>1381</v>
      </c>
      <c r="C123" s="116" t="s">
        <v>991</v>
      </c>
      <c r="D123" s="118">
        <v>2</v>
      </c>
      <c r="E123" s="369"/>
      <c r="F123" s="370"/>
    </row>
    <row r="124" spans="1:6" ht="14.4" x14ac:dyDescent="0.3">
      <c r="A124" s="147"/>
      <c r="B124" s="431"/>
      <c r="C124" s="116"/>
      <c r="D124" s="118"/>
      <c r="E124" s="369"/>
      <c r="F124" s="370"/>
    </row>
    <row r="125" spans="1:6" ht="14.4" x14ac:dyDescent="0.3">
      <c r="A125" s="147"/>
      <c r="B125" s="123" t="s">
        <v>1382</v>
      </c>
      <c r="C125" s="116" t="s">
        <v>991</v>
      </c>
      <c r="D125" s="118">
        <v>2</v>
      </c>
      <c r="E125" s="369"/>
      <c r="F125" s="370"/>
    </row>
    <row r="126" spans="1:6" ht="14.4" x14ac:dyDescent="0.3">
      <c r="A126" s="147">
        <v>35</v>
      </c>
      <c r="B126" s="432" t="s">
        <v>1383</v>
      </c>
      <c r="C126" s="116"/>
      <c r="D126" s="118"/>
      <c r="E126" s="369"/>
      <c r="F126" s="370"/>
    </row>
    <row r="127" spans="1:6" ht="14.4" x14ac:dyDescent="0.3">
      <c r="A127" s="147"/>
      <c r="B127" s="431"/>
      <c r="C127" s="116"/>
      <c r="D127" s="118"/>
      <c r="E127" s="369"/>
      <c r="F127" s="370"/>
    </row>
    <row r="128" spans="1:6" ht="14.4" x14ac:dyDescent="0.3">
      <c r="A128" s="147"/>
      <c r="B128" s="121"/>
      <c r="C128" s="116"/>
      <c r="D128" s="118"/>
      <c r="E128" s="369"/>
      <c r="F128" s="370"/>
    </row>
    <row r="129" spans="1:6" ht="14.4" x14ac:dyDescent="0.3">
      <c r="A129" s="147"/>
      <c r="B129" s="123" t="s">
        <v>1384</v>
      </c>
      <c r="C129" s="116"/>
      <c r="D129" s="118"/>
      <c r="E129" s="369"/>
      <c r="F129" s="370"/>
    </row>
    <row r="130" spans="1:6" ht="14.4" x14ac:dyDescent="0.3">
      <c r="A130" s="147">
        <v>36</v>
      </c>
      <c r="B130" s="121" t="s">
        <v>1385</v>
      </c>
      <c r="C130" s="116" t="s">
        <v>409</v>
      </c>
      <c r="D130" s="118">
        <v>15</v>
      </c>
      <c r="E130" s="369"/>
      <c r="F130" s="370"/>
    </row>
    <row r="131" spans="1:6" ht="14.4" x14ac:dyDescent="0.3">
      <c r="A131" s="147"/>
      <c r="B131" s="121"/>
      <c r="C131" s="116"/>
      <c r="D131" s="118"/>
      <c r="E131" s="369"/>
      <c r="F131" s="370"/>
    </row>
    <row r="132" spans="1:6" ht="14.4" x14ac:dyDescent="0.3">
      <c r="A132" s="147"/>
      <c r="B132" s="123" t="s">
        <v>1386</v>
      </c>
      <c r="C132" s="116"/>
      <c r="D132" s="118"/>
      <c r="E132" s="369"/>
      <c r="F132" s="370"/>
    </row>
    <row r="133" spans="1:6" ht="14.4" x14ac:dyDescent="0.3">
      <c r="A133" s="147">
        <v>37</v>
      </c>
      <c r="B133" s="121" t="s">
        <v>1387</v>
      </c>
      <c r="C133" s="116" t="s">
        <v>310</v>
      </c>
      <c r="D133" s="118">
        <v>2</v>
      </c>
      <c r="E133" s="369"/>
      <c r="F133" s="370"/>
    </row>
    <row r="134" spans="1:6" ht="14.4" x14ac:dyDescent="0.3">
      <c r="A134" s="147"/>
      <c r="B134" s="121"/>
      <c r="C134" s="116"/>
      <c r="D134" s="118"/>
      <c r="E134" s="369"/>
      <c r="F134" s="370"/>
    </row>
    <row r="135" spans="1:6" ht="14.4" x14ac:dyDescent="0.3">
      <c r="A135" s="147">
        <v>38</v>
      </c>
      <c r="B135" s="432" t="s">
        <v>1388</v>
      </c>
      <c r="C135" s="116" t="s">
        <v>1135</v>
      </c>
      <c r="D135" s="118">
        <v>1</v>
      </c>
      <c r="E135" s="369"/>
      <c r="F135" s="370"/>
    </row>
    <row r="136" spans="1:6" ht="14.4" x14ac:dyDescent="0.3">
      <c r="A136" s="147"/>
      <c r="B136" s="431"/>
      <c r="C136" s="116"/>
      <c r="D136" s="118"/>
      <c r="E136" s="369"/>
      <c r="F136" s="370"/>
    </row>
    <row r="137" spans="1:6" ht="14.4" x14ac:dyDescent="0.3">
      <c r="A137" s="147"/>
      <c r="B137" s="125"/>
      <c r="C137" s="116"/>
      <c r="D137" s="118"/>
      <c r="E137" s="369"/>
      <c r="F137" s="370"/>
    </row>
    <row r="138" spans="1:6" ht="14.4" x14ac:dyDescent="0.3">
      <c r="A138" s="147"/>
      <c r="B138" s="123" t="s">
        <v>1389</v>
      </c>
      <c r="C138" s="116"/>
      <c r="D138" s="118"/>
      <c r="E138" s="369"/>
      <c r="F138" s="370"/>
    </row>
    <row r="139" spans="1:6" ht="14.4" x14ac:dyDescent="0.3">
      <c r="A139" s="147"/>
      <c r="B139" s="123"/>
      <c r="C139" s="116"/>
      <c r="D139" s="118"/>
      <c r="E139" s="369"/>
      <c r="F139" s="370"/>
    </row>
    <row r="140" spans="1:6" ht="43.2" x14ac:dyDescent="0.3">
      <c r="A140" s="147">
        <v>39</v>
      </c>
      <c r="B140" s="125" t="s">
        <v>1390</v>
      </c>
      <c r="C140" s="116" t="s">
        <v>1391</v>
      </c>
      <c r="D140" s="118">
        <v>1</v>
      </c>
      <c r="E140" s="369"/>
      <c r="F140" s="370"/>
    </row>
    <row r="141" spans="1:6" ht="14.4" x14ac:dyDescent="0.3">
      <c r="A141" s="147"/>
      <c r="B141" s="125"/>
      <c r="C141" s="116"/>
      <c r="D141" s="118"/>
      <c r="E141" s="369"/>
      <c r="F141" s="370"/>
    </row>
    <row r="142" spans="1:6" ht="14.4" customHeight="1" x14ac:dyDescent="0.3">
      <c r="A142" s="147">
        <v>40</v>
      </c>
      <c r="B142" s="432" t="s">
        <v>1392</v>
      </c>
      <c r="C142" s="116" t="s">
        <v>1391</v>
      </c>
      <c r="D142" s="118">
        <v>1</v>
      </c>
      <c r="E142" s="369"/>
      <c r="F142" s="370"/>
    </row>
    <row r="143" spans="1:6" ht="14.4" x14ac:dyDescent="0.3">
      <c r="A143" s="147"/>
      <c r="B143" s="432"/>
      <c r="C143" s="116"/>
      <c r="D143" s="118"/>
      <c r="E143" s="369"/>
      <c r="F143" s="370"/>
    </row>
    <row r="144" spans="1:6" ht="14.4" x14ac:dyDescent="0.3">
      <c r="A144" s="147"/>
      <c r="B144" s="121"/>
      <c r="C144" s="116"/>
      <c r="D144" s="118"/>
      <c r="E144" s="369"/>
      <c r="F144" s="370"/>
    </row>
    <row r="145" spans="1:6" ht="28.8" x14ac:dyDescent="0.3">
      <c r="A145" s="147">
        <v>41</v>
      </c>
      <c r="B145" s="125" t="s">
        <v>1393</v>
      </c>
      <c r="C145" s="116" t="s">
        <v>1391</v>
      </c>
      <c r="D145" s="118">
        <v>1</v>
      </c>
      <c r="E145" s="369"/>
      <c r="F145" s="370"/>
    </row>
    <row r="146" spans="1:6" ht="14.4" x14ac:dyDescent="0.3">
      <c r="A146" s="147"/>
      <c r="B146" s="125"/>
      <c r="C146" s="116"/>
      <c r="D146" s="118"/>
      <c r="E146" s="369"/>
      <c r="F146" s="370"/>
    </row>
    <row r="147" spans="1:6" ht="14.4" x14ac:dyDescent="0.3">
      <c r="A147" s="147"/>
      <c r="B147" s="115"/>
      <c r="C147" s="116"/>
      <c r="D147" s="118"/>
      <c r="E147" s="369"/>
      <c r="F147" s="370"/>
    </row>
    <row r="148" spans="1:6" ht="14.4" x14ac:dyDescent="0.3">
      <c r="A148" s="147"/>
      <c r="B148" s="117" t="s">
        <v>1394</v>
      </c>
      <c r="C148" s="116"/>
      <c r="D148" s="118"/>
      <c r="E148" s="369"/>
      <c r="F148" s="370"/>
    </row>
    <row r="149" spans="1:6" ht="14.4" x14ac:dyDescent="0.3">
      <c r="A149" s="147"/>
      <c r="B149" s="117"/>
      <c r="C149" s="116"/>
      <c r="D149" s="118"/>
      <c r="E149" s="369"/>
      <c r="F149" s="370"/>
    </row>
    <row r="150" spans="1:6" ht="14.4" x14ac:dyDescent="0.3">
      <c r="A150" s="147"/>
      <c r="B150" s="129" t="s">
        <v>1395</v>
      </c>
      <c r="C150" s="116"/>
      <c r="D150" s="118"/>
      <c r="E150" s="369"/>
      <c r="F150" s="370"/>
    </row>
    <row r="151" spans="1:6" ht="14.4" x14ac:dyDescent="0.3">
      <c r="A151" s="147"/>
      <c r="B151" s="121"/>
      <c r="C151" s="116"/>
      <c r="D151" s="118"/>
      <c r="E151" s="369"/>
      <c r="F151" s="370"/>
    </row>
    <row r="152" spans="1:6" ht="14.4" x14ac:dyDescent="0.3">
      <c r="A152" s="147"/>
      <c r="B152" s="129" t="s">
        <v>1396</v>
      </c>
      <c r="C152" s="116"/>
      <c r="D152" s="118"/>
      <c r="E152" s="369"/>
      <c r="F152" s="370"/>
    </row>
    <row r="153" spans="1:6" ht="14.4" x14ac:dyDescent="0.3">
      <c r="A153" s="147"/>
      <c r="B153" s="430" t="s">
        <v>1397</v>
      </c>
      <c r="C153" s="116"/>
      <c r="D153" s="118"/>
      <c r="E153" s="369"/>
      <c r="F153" s="370"/>
    </row>
    <row r="154" spans="1:6" ht="14.4" x14ac:dyDescent="0.3">
      <c r="A154" s="147"/>
      <c r="B154" s="431"/>
      <c r="C154" s="116"/>
      <c r="D154" s="118"/>
      <c r="E154" s="369"/>
      <c r="F154" s="370"/>
    </row>
    <row r="155" spans="1:6" ht="14.4" x14ac:dyDescent="0.3">
      <c r="A155" s="147"/>
      <c r="B155" s="431"/>
      <c r="C155" s="116"/>
      <c r="D155" s="118"/>
      <c r="E155" s="369"/>
      <c r="F155" s="370"/>
    </row>
    <row r="156" spans="1:6" ht="14.4" x14ac:dyDescent="0.3">
      <c r="A156" s="147"/>
      <c r="B156" s="124"/>
      <c r="C156" s="116"/>
      <c r="D156" s="118"/>
      <c r="E156" s="369"/>
      <c r="F156" s="370"/>
    </row>
    <row r="157" spans="1:6" ht="14.4" customHeight="1" x14ac:dyDescent="0.3">
      <c r="A157" s="147"/>
      <c r="B157" s="430" t="s">
        <v>1398</v>
      </c>
      <c r="C157" s="116"/>
      <c r="D157" s="118"/>
      <c r="E157" s="369"/>
      <c r="F157" s="370"/>
    </row>
    <row r="158" spans="1:6" ht="14.4" x14ac:dyDescent="0.3">
      <c r="A158" s="147"/>
      <c r="B158" s="430"/>
      <c r="C158" s="116"/>
      <c r="D158" s="118"/>
      <c r="E158" s="369"/>
      <c r="F158" s="370"/>
    </row>
    <row r="159" spans="1:6" ht="14.4" x14ac:dyDescent="0.3">
      <c r="A159" s="147"/>
      <c r="B159" s="129"/>
      <c r="C159" s="116"/>
      <c r="D159" s="118"/>
      <c r="E159" s="369"/>
      <c r="F159" s="370"/>
    </row>
    <row r="160" spans="1:6" ht="14.4" x14ac:dyDescent="0.3">
      <c r="A160" s="147">
        <v>42</v>
      </c>
      <c r="B160" s="132" t="s">
        <v>1399</v>
      </c>
      <c r="C160" s="116" t="s">
        <v>310</v>
      </c>
      <c r="D160" s="118">
        <v>100</v>
      </c>
      <c r="E160" s="369"/>
      <c r="F160" s="370"/>
    </row>
    <row r="161" spans="1:6" ht="14.4" x14ac:dyDescent="0.3">
      <c r="A161" s="147"/>
      <c r="B161" s="121"/>
      <c r="C161" s="116"/>
      <c r="D161" s="118"/>
      <c r="E161" s="369"/>
      <c r="F161" s="370"/>
    </row>
    <row r="162" spans="1:6" ht="14.4" x14ac:dyDescent="0.3">
      <c r="A162" s="147">
        <v>43</v>
      </c>
      <c r="B162" s="132" t="s">
        <v>1400</v>
      </c>
      <c r="C162" s="116" t="s">
        <v>310</v>
      </c>
      <c r="D162" s="118">
        <v>5</v>
      </c>
      <c r="E162" s="369"/>
      <c r="F162" s="370"/>
    </row>
    <row r="163" spans="1:6" ht="14.4" x14ac:dyDescent="0.3">
      <c r="A163" s="147"/>
      <c r="B163" s="121"/>
      <c r="C163" s="116"/>
      <c r="D163" s="118"/>
      <c r="E163" s="369"/>
      <c r="F163" s="370"/>
    </row>
    <row r="164" spans="1:6" ht="14.4" x14ac:dyDescent="0.3">
      <c r="A164" s="147">
        <v>44</v>
      </c>
      <c r="B164" s="121" t="s">
        <v>1401</v>
      </c>
      <c r="C164" s="116" t="s">
        <v>310</v>
      </c>
      <c r="D164" s="118">
        <v>5</v>
      </c>
      <c r="E164" s="369"/>
      <c r="F164" s="370"/>
    </row>
    <row r="165" spans="1:6" ht="14.4" x14ac:dyDescent="0.3">
      <c r="A165" s="147"/>
      <c r="B165" s="121"/>
      <c r="C165" s="116"/>
      <c r="D165" s="118"/>
      <c r="E165" s="369"/>
      <c r="F165" s="370"/>
    </row>
    <row r="166" spans="1:6" ht="14.4" x14ac:dyDescent="0.3">
      <c r="A166" s="147">
        <v>45</v>
      </c>
      <c r="B166" s="121" t="s">
        <v>1402</v>
      </c>
      <c r="C166" s="116" t="s">
        <v>310</v>
      </c>
      <c r="D166" s="118" t="s">
        <v>1403</v>
      </c>
      <c r="E166" s="369"/>
      <c r="F166" s="370"/>
    </row>
    <row r="167" spans="1:6" ht="14.4" x14ac:dyDescent="0.3">
      <c r="A167" s="147"/>
      <c r="B167" s="121"/>
      <c r="C167" s="116"/>
      <c r="D167" s="118"/>
      <c r="E167" s="369"/>
      <c r="F167" s="370"/>
    </row>
    <row r="168" spans="1:6" ht="14.4" x14ac:dyDescent="0.3">
      <c r="A168" s="147"/>
      <c r="B168" s="123" t="s">
        <v>1404</v>
      </c>
      <c r="C168" s="116"/>
      <c r="D168" s="118"/>
      <c r="E168" s="369"/>
      <c r="F168" s="370"/>
    </row>
    <row r="169" spans="1:6" ht="14.4" customHeight="1" x14ac:dyDescent="0.3">
      <c r="A169" s="147"/>
      <c r="B169" s="121"/>
      <c r="C169" s="116"/>
      <c r="D169" s="118"/>
      <c r="E169" s="369"/>
      <c r="F169" s="370"/>
    </row>
    <row r="170" spans="1:6" ht="15" customHeight="1" x14ac:dyDescent="0.3">
      <c r="A170" s="147">
        <v>46</v>
      </c>
      <c r="B170" s="121" t="s">
        <v>1405</v>
      </c>
      <c r="C170" s="116" t="s">
        <v>409</v>
      </c>
      <c r="D170" s="118">
        <v>5</v>
      </c>
      <c r="E170" s="369"/>
      <c r="F170" s="370"/>
    </row>
    <row r="171" spans="1:6" ht="14.4" x14ac:dyDescent="0.3">
      <c r="A171" s="147"/>
      <c r="B171" s="432" t="s">
        <v>1406</v>
      </c>
      <c r="C171" s="116"/>
      <c r="D171" s="118"/>
      <c r="E171" s="369"/>
      <c r="F171" s="370"/>
    </row>
    <row r="172" spans="1:6" ht="14.4" x14ac:dyDescent="0.3">
      <c r="A172" s="147"/>
      <c r="B172" s="431"/>
      <c r="C172" s="116"/>
      <c r="D172" s="118"/>
      <c r="E172" s="369"/>
      <c r="F172" s="370"/>
    </row>
    <row r="173" spans="1:6" ht="14.4" x14ac:dyDescent="0.3">
      <c r="A173" s="147"/>
      <c r="B173" s="121"/>
      <c r="C173" s="116"/>
      <c r="D173" s="118"/>
      <c r="E173" s="369"/>
      <c r="F173" s="370"/>
    </row>
    <row r="174" spans="1:6" ht="14.4" x14ac:dyDescent="0.3">
      <c r="A174" s="154"/>
      <c r="B174" s="155"/>
      <c r="C174" s="156"/>
      <c r="D174" s="157"/>
      <c r="E174" s="371"/>
      <c r="F174" s="372"/>
    </row>
    <row r="175" spans="1:6" ht="14.4" x14ac:dyDescent="0.3">
      <c r="A175" s="147"/>
      <c r="B175" s="163" t="s">
        <v>926</v>
      </c>
      <c r="C175" s="116"/>
      <c r="D175" s="118"/>
      <c r="E175" s="369"/>
      <c r="F175" s="370"/>
    </row>
    <row r="176" spans="1:6" thickBot="1" x14ac:dyDescent="0.35">
      <c r="A176" s="158"/>
      <c r="B176" s="164"/>
      <c r="C176" s="159"/>
      <c r="D176" s="160"/>
      <c r="E176" s="373"/>
      <c r="F176" s="374"/>
    </row>
    <row r="177" spans="1:6" thickTop="1" x14ac:dyDescent="0.3">
      <c r="A177" s="147"/>
      <c r="B177" s="122"/>
      <c r="C177" s="116"/>
      <c r="D177" s="118"/>
      <c r="E177" s="369"/>
      <c r="F177" s="370"/>
    </row>
    <row r="178" spans="1:6" ht="14.4" x14ac:dyDescent="0.3">
      <c r="A178" s="147"/>
      <c r="B178" s="163" t="s">
        <v>927</v>
      </c>
      <c r="C178" s="116"/>
      <c r="D178" s="118"/>
      <c r="E178" s="369"/>
      <c r="F178" s="370"/>
    </row>
    <row r="179" spans="1:6" ht="14.4" x14ac:dyDescent="0.3">
      <c r="A179" s="147"/>
      <c r="B179" s="121"/>
      <c r="C179" s="116"/>
      <c r="D179" s="118"/>
      <c r="E179" s="369"/>
      <c r="F179" s="370"/>
    </row>
    <row r="180" spans="1:6" ht="14.4" x14ac:dyDescent="0.3">
      <c r="A180" s="147"/>
      <c r="B180" s="121"/>
      <c r="C180" s="116"/>
      <c r="D180" s="118"/>
      <c r="E180" s="369"/>
      <c r="F180" s="370"/>
    </row>
    <row r="181" spans="1:6" ht="14.4" x14ac:dyDescent="0.3">
      <c r="A181" s="147"/>
      <c r="B181" s="129" t="s">
        <v>1407</v>
      </c>
      <c r="C181" s="116"/>
      <c r="D181" s="118"/>
      <c r="E181" s="369"/>
      <c r="F181" s="370"/>
    </row>
    <row r="182" spans="1:6" ht="14.4" x14ac:dyDescent="0.3">
      <c r="A182" s="147"/>
      <c r="B182" s="129"/>
      <c r="C182" s="116"/>
      <c r="D182" s="118"/>
      <c r="E182" s="369"/>
      <c r="F182" s="370"/>
    </row>
    <row r="183" spans="1:6" ht="14.4" x14ac:dyDescent="0.3">
      <c r="A183" s="147">
        <v>47</v>
      </c>
      <c r="B183" s="123" t="s">
        <v>1408</v>
      </c>
      <c r="C183" s="116"/>
      <c r="D183" s="118"/>
      <c r="E183" s="369"/>
      <c r="F183" s="370"/>
    </row>
    <row r="184" spans="1:6" ht="14.4" x14ac:dyDescent="0.3">
      <c r="A184" s="147"/>
      <c r="B184" s="123"/>
      <c r="C184" s="116"/>
      <c r="D184" s="118"/>
      <c r="E184" s="369"/>
      <c r="F184" s="370"/>
    </row>
    <row r="185" spans="1:6" ht="16.2" x14ac:dyDescent="0.3">
      <c r="A185" s="147">
        <v>48</v>
      </c>
      <c r="B185" s="132" t="s">
        <v>1409</v>
      </c>
      <c r="C185" s="116" t="s">
        <v>1410</v>
      </c>
      <c r="D185" s="118">
        <f>D160*0.8*0.3</f>
        <v>24</v>
      </c>
      <c r="E185" s="369"/>
      <c r="F185" s="370"/>
    </row>
    <row r="186" spans="1:6" ht="16.2" x14ac:dyDescent="0.3">
      <c r="A186" s="147">
        <v>48</v>
      </c>
      <c r="B186" s="132" t="s">
        <v>1411</v>
      </c>
      <c r="C186" s="116" t="s">
        <v>1410</v>
      </c>
      <c r="D186" s="118">
        <f>D160*0.6*0.3</f>
        <v>18</v>
      </c>
      <c r="E186" s="369"/>
      <c r="F186" s="370"/>
    </row>
    <row r="187" spans="1:6" ht="14.4" x14ac:dyDescent="0.3">
      <c r="A187" s="147"/>
      <c r="B187" s="121"/>
      <c r="C187" s="116"/>
      <c r="D187" s="118"/>
      <c r="E187" s="369"/>
      <c r="F187" s="370"/>
    </row>
    <row r="188" spans="1:6" ht="14.4" x14ac:dyDescent="0.3">
      <c r="A188" s="147"/>
      <c r="B188" s="123" t="s">
        <v>1412</v>
      </c>
      <c r="C188" s="116"/>
      <c r="D188" s="118"/>
      <c r="E188" s="369"/>
      <c r="F188" s="370"/>
    </row>
    <row r="189" spans="1:6" ht="14.4" x14ac:dyDescent="0.3">
      <c r="A189" s="147"/>
      <c r="B189" s="123"/>
      <c r="C189" s="116"/>
      <c r="D189" s="118"/>
      <c r="E189" s="369"/>
      <c r="F189" s="370"/>
    </row>
    <row r="190" spans="1:6" ht="16.2" x14ac:dyDescent="0.3">
      <c r="A190" s="147">
        <v>49</v>
      </c>
      <c r="B190" s="134" t="s">
        <v>1413</v>
      </c>
      <c r="C190" s="116" t="s">
        <v>1410</v>
      </c>
      <c r="D190" s="118">
        <f>D160*0.15</f>
        <v>15</v>
      </c>
      <c r="E190" s="369"/>
      <c r="F190" s="370"/>
    </row>
    <row r="191" spans="1:6" ht="14.4" x14ac:dyDescent="0.3">
      <c r="A191" s="147"/>
      <c r="B191" s="134"/>
      <c r="C191" s="116"/>
      <c r="D191" s="118"/>
      <c r="E191" s="369"/>
      <c r="F191" s="370"/>
    </row>
    <row r="192" spans="1:6" ht="14.4" x14ac:dyDescent="0.3">
      <c r="A192" s="147"/>
      <c r="B192" s="129" t="s">
        <v>1414</v>
      </c>
      <c r="C192" s="116"/>
      <c r="D192" s="118"/>
      <c r="E192" s="369"/>
      <c r="F192" s="370"/>
    </row>
    <row r="193" spans="1:6" ht="14.4" x14ac:dyDescent="0.3">
      <c r="A193" s="147"/>
      <c r="B193" s="129"/>
      <c r="C193" s="116"/>
      <c r="D193" s="118"/>
      <c r="E193" s="369"/>
      <c r="F193" s="370"/>
    </row>
    <row r="194" spans="1:6" ht="14.4" x14ac:dyDescent="0.3">
      <c r="A194" s="147"/>
      <c r="B194" s="123" t="s">
        <v>1415</v>
      </c>
      <c r="C194" s="116"/>
      <c r="D194" s="118"/>
      <c r="E194" s="369"/>
      <c r="F194" s="370"/>
    </row>
    <row r="195" spans="1:6" ht="14.4" x14ac:dyDescent="0.3">
      <c r="A195" s="147"/>
      <c r="B195" s="123"/>
      <c r="C195" s="116"/>
      <c r="D195" s="118"/>
      <c r="E195" s="369"/>
      <c r="F195" s="370"/>
    </row>
    <row r="196" spans="1:6" ht="28.8" x14ac:dyDescent="0.3">
      <c r="A196" s="147"/>
      <c r="B196" s="124" t="s">
        <v>1416</v>
      </c>
      <c r="C196" s="116"/>
      <c r="D196" s="118"/>
      <c r="E196" s="369"/>
      <c r="F196" s="370"/>
    </row>
    <row r="197" spans="1:6" ht="14.4" x14ac:dyDescent="0.3">
      <c r="A197" s="147"/>
      <c r="B197" s="127"/>
      <c r="C197" s="116"/>
      <c r="D197" s="118"/>
      <c r="E197" s="369"/>
      <c r="F197" s="370"/>
    </row>
    <row r="198" spans="1:6" ht="14.4" x14ac:dyDescent="0.3">
      <c r="A198" s="147"/>
      <c r="B198" s="127"/>
      <c r="C198" s="116"/>
      <c r="D198" s="118"/>
      <c r="E198" s="369"/>
      <c r="F198" s="370"/>
    </row>
    <row r="199" spans="1:6" ht="14.4" x14ac:dyDescent="0.3">
      <c r="A199" s="147">
        <v>50</v>
      </c>
      <c r="B199" s="132" t="s">
        <v>1417</v>
      </c>
      <c r="C199" s="116" t="s">
        <v>310</v>
      </c>
      <c r="D199" s="118">
        <v>20</v>
      </c>
      <c r="E199" s="369"/>
      <c r="F199" s="370"/>
    </row>
    <row r="200" spans="1:6" ht="14.4" x14ac:dyDescent="0.3">
      <c r="A200" s="147"/>
      <c r="B200" s="121"/>
      <c r="C200" s="116"/>
      <c r="D200" s="118"/>
      <c r="E200" s="369"/>
      <c r="F200" s="370"/>
    </row>
    <row r="201" spans="1:6" ht="28.8" x14ac:dyDescent="0.3">
      <c r="A201" s="147"/>
      <c r="B201" s="137" t="s">
        <v>1418</v>
      </c>
      <c r="C201" s="116"/>
      <c r="D201" s="118"/>
      <c r="E201" s="369"/>
      <c r="F201" s="370"/>
    </row>
    <row r="202" spans="1:6" ht="14.4" x14ac:dyDescent="0.3">
      <c r="A202" s="147"/>
      <c r="B202" s="137"/>
      <c r="C202" s="116"/>
      <c r="D202" s="118"/>
      <c r="E202" s="369"/>
      <c r="F202" s="370"/>
    </row>
    <row r="203" spans="1:6" ht="14.4" x14ac:dyDescent="0.3">
      <c r="A203" s="147">
        <v>51</v>
      </c>
      <c r="B203" s="123" t="s">
        <v>1419</v>
      </c>
      <c r="C203" s="116"/>
      <c r="D203" s="118"/>
      <c r="E203" s="369"/>
      <c r="F203" s="370"/>
    </row>
    <row r="204" spans="1:6" ht="14.4" x14ac:dyDescent="0.3">
      <c r="A204" s="147"/>
      <c r="B204" s="121" t="s">
        <v>1420</v>
      </c>
      <c r="C204" s="116" t="s">
        <v>991</v>
      </c>
      <c r="D204" s="118">
        <v>2</v>
      </c>
      <c r="E204" s="369"/>
      <c r="F204" s="370"/>
    </row>
    <row r="205" spans="1:6" ht="14.4" x14ac:dyDescent="0.3">
      <c r="A205" s="147"/>
      <c r="B205" s="121"/>
      <c r="C205" s="116"/>
      <c r="D205" s="118"/>
      <c r="E205" s="369"/>
      <c r="F205" s="370"/>
    </row>
    <row r="206" spans="1:6" ht="14.4" x14ac:dyDescent="0.3">
      <c r="A206" s="147"/>
      <c r="B206" s="133"/>
      <c r="C206" s="116"/>
      <c r="D206" s="118"/>
      <c r="E206" s="369"/>
      <c r="F206" s="370"/>
    </row>
    <row r="207" spans="1:6" ht="14.4" x14ac:dyDescent="0.3">
      <c r="A207" s="147">
        <v>52</v>
      </c>
      <c r="B207" s="123" t="s">
        <v>1421</v>
      </c>
      <c r="C207" s="116"/>
      <c r="D207" s="118"/>
      <c r="E207" s="369"/>
      <c r="F207" s="370"/>
    </row>
    <row r="208" spans="1:6" ht="14.4" x14ac:dyDescent="0.3">
      <c r="A208" s="147"/>
      <c r="B208" s="134" t="s">
        <v>1422</v>
      </c>
      <c r="C208" s="116" t="s">
        <v>991</v>
      </c>
      <c r="D208" s="118">
        <v>1</v>
      </c>
      <c r="E208" s="369"/>
      <c r="F208" s="370"/>
    </row>
    <row r="209" spans="1:6" ht="14.4" x14ac:dyDescent="0.3">
      <c r="A209" s="147"/>
      <c r="B209" s="129"/>
      <c r="C209" s="116"/>
      <c r="D209" s="118">
        <v>1</v>
      </c>
      <c r="E209" s="369"/>
      <c r="F209" s="370"/>
    </row>
    <row r="210" spans="1:6" ht="14.4" x14ac:dyDescent="0.3">
      <c r="A210" s="147">
        <v>53</v>
      </c>
      <c r="B210" s="123" t="s">
        <v>1423</v>
      </c>
      <c r="C210" s="116"/>
      <c r="D210" s="118"/>
      <c r="E210" s="369"/>
      <c r="F210" s="370"/>
    </row>
    <row r="211" spans="1:6" ht="14.4" x14ac:dyDescent="0.3">
      <c r="A211" s="147"/>
      <c r="B211" s="134" t="s">
        <v>1424</v>
      </c>
      <c r="C211" s="116" t="s">
        <v>312</v>
      </c>
      <c r="D211" s="118">
        <v>1</v>
      </c>
      <c r="E211" s="369"/>
      <c r="F211" s="370"/>
    </row>
    <row r="212" spans="1:6" ht="14.4" x14ac:dyDescent="0.3">
      <c r="A212" s="147"/>
      <c r="B212" s="127"/>
      <c r="C212" s="116"/>
      <c r="D212" s="118"/>
      <c r="E212" s="369"/>
      <c r="F212" s="370"/>
    </row>
    <row r="213" spans="1:6" ht="14.4" x14ac:dyDescent="0.3">
      <c r="A213" s="147"/>
      <c r="B213" s="135" t="s">
        <v>1425</v>
      </c>
      <c r="C213" s="116"/>
      <c r="D213" s="118"/>
      <c r="E213" s="369"/>
      <c r="F213" s="370"/>
    </row>
    <row r="214" spans="1:6" ht="14.4" x14ac:dyDescent="0.3">
      <c r="A214" s="147"/>
      <c r="B214" s="117" t="s">
        <v>1426</v>
      </c>
      <c r="C214" s="116"/>
      <c r="D214" s="118"/>
      <c r="E214" s="369"/>
      <c r="F214" s="370"/>
    </row>
    <row r="215" spans="1:6" ht="14.4" x14ac:dyDescent="0.3">
      <c r="A215" s="147"/>
      <c r="B215" s="121"/>
      <c r="C215" s="116"/>
      <c r="D215" s="118"/>
      <c r="E215" s="369"/>
      <c r="F215" s="370"/>
    </row>
    <row r="216" spans="1:6" ht="14.4" x14ac:dyDescent="0.3">
      <c r="A216" s="147"/>
      <c r="B216" s="123" t="s">
        <v>1427</v>
      </c>
      <c r="C216" s="116"/>
      <c r="D216" s="118"/>
      <c r="E216" s="369"/>
      <c r="F216" s="370"/>
    </row>
    <row r="217" spans="1:6" ht="14.4" x14ac:dyDescent="0.3">
      <c r="A217" s="147"/>
      <c r="B217" s="121"/>
      <c r="C217" s="116"/>
      <c r="D217" s="118"/>
      <c r="E217" s="369"/>
      <c r="F217" s="370"/>
    </row>
    <row r="218" spans="1:6" ht="40.799999999999997" x14ac:dyDescent="0.3">
      <c r="A218" s="147"/>
      <c r="B218" s="138" t="s">
        <v>1428</v>
      </c>
      <c r="C218" s="116"/>
      <c r="D218" s="118"/>
      <c r="E218" s="369"/>
      <c r="F218" s="370"/>
    </row>
    <row r="219" spans="1:6" ht="14.4" x14ac:dyDescent="0.3">
      <c r="A219" s="147"/>
      <c r="B219" s="121"/>
      <c r="C219" s="116"/>
      <c r="D219" s="118"/>
      <c r="E219" s="369"/>
      <c r="F219" s="370"/>
    </row>
    <row r="220" spans="1:6" ht="14.4" customHeight="1" x14ac:dyDescent="0.3">
      <c r="A220" s="147">
        <v>54</v>
      </c>
      <c r="B220" s="125" t="s">
        <v>1429</v>
      </c>
      <c r="C220" s="116" t="s">
        <v>1430</v>
      </c>
      <c r="D220" s="118">
        <f>80+54</f>
        <v>134</v>
      </c>
      <c r="E220" s="369"/>
      <c r="F220" s="370"/>
    </row>
    <row r="221" spans="1:6" ht="14.4" x14ac:dyDescent="0.3">
      <c r="A221" s="147"/>
      <c r="B221" s="125"/>
      <c r="C221" s="116"/>
      <c r="D221" s="118"/>
      <c r="E221" s="369"/>
      <c r="F221" s="370"/>
    </row>
    <row r="222" spans="1:6" ht="14.4" x14ac:dyDescent="0.3">
      <c r="A222" s="147"/>
      <c r="B222" s="125"/>
      <c r="C222" s="116"/>
      <c r="E222" s="375"/>
      <c r="F222" s="370"/>
    </row>
    <row r="223" spans="1:6" ht="14.4" x14ac:dyDescent="0.3">
      <c r="A223" s="147">
        <v>55</v>
      </c>
      <c r="B223" s="126" t="s">
        <v>1431</v>
      </c>
      <c r="C223" s="116" t="s">
        <v>1430</v>
      </c>
      <c r="D223" s="118">
        <v>6</v>
      </c>
      <c r="E223" s="369"/>
      <c r="F223" s="370"/>
    </row>
    <row r="224" spans="1:6" ht="14.4" x14ac:dyDescent="0.3">
      <c r="A224" s="147"/>
      <c r="B224" s="127"/>
      <c r="C224" s="116"/>
      <c r="D224" s="118"/>
      <c r="E224" s="369"/>
      <c r="F224" s="370"/>
    </row>
    <row r="225" spans="1:6" ht="14.4" x14ac:dyDescent="0.3">
      <c r="A225" s="147">
        <v>56</v>
      </c>
      <c r="B225" s="126" t="s">
        <v>1432</v>
      </c>
      <c r="C225" s="116" t="s">
        <v>1430</v>
      </c>
      <c r="D225" s="118">
        <v>6</v>
      </c>
      <c r="E225" s="369"/>
      <c r="F225" s="370"/>
    </row>
    <row r="226" spans="1:6" ht="14.4" x14ac:dyDescent="0.3">
      <c r="A226" s="147"/>
      <c r="B226" s="127"/>
      <c r="C226" s="116"/>
      <c r="D226" s="118"/>
      <c r="E226" s="369"/>
      <c r="F226" s="370"/>
    </row>
    <row r="227" spans="1:6" ht="14.4" x14ac:dyDescent="0.3">
      <c r="A227" s="147">
        <v>57</v>
      </c>
      <c r="B227" s="121" t="s">
        <v>1433</v>
      </c>
      <c r="C227" s="116" t="s">
        <v>1430</v>
      </c>
      <c r="D227" s="118">
        <v>5</v>
      </c>
      <c r="E227" s="369"/>
      <c r="F227" s="370"/>
    </row>
    <row r="228" spans="1:6" ht="14.4" x14ac:dyDescent="0.3">
      <c r="A228" s="147"/>
      <c r="B228" s="121"/>
      <c r="C228" s="116"/>
      <c r="D228" s="118"/>
      <c r="E228" s="369"/>
      <c r="F228" s="370"/>
    </row>
    <row r="229" spans="1:6" ht="14.4" customHeight="1" x14ac:dyDescent="0.3">
      <c r="A229" s="147"/>
      <c r="B229" s="138" t="s">
        <v>1434</v>
      </c>
      <c r="C229" s="116"/>
      <c r="D229" s="118"/>
      <c r="E229" s="369"/>
      <c r="F229" s="370"/>
    </row>
    <row r="230" spans="1:6" ht="14.4" x14ac:dyDescent="0.3">
      <c r="A230" s="147"/>
      <c r="B230" s="138"/>
      <c r="C230" s="116"/>
      <c r="D230" s="118"/>
      <c r="E230" s="369"/>
      <c r="F230" s="370"/>
    </row>
    <row r="231" spans="1:6" ht="14.4" x14ac:dyDescent="0.3">
      <c r="A231" s="147"/>
      <c r="B231" s="121"/>
      <c r="C231" s="116"/>
      <c r="D231" s="118"/>
      <c r="E231" s="369"/>
      <c r="F231" s="370"/>
    </row>
    <row r="232" spans="1:6" ht="14.4" x14ac:dyDescent="0.3">
      <c r="A232" s="147">
        <v>58</v>
      </c>
      <c r="B232" s="134" t="s">
        <v>1435</v>
      </c>
      <c r="C232" s="116" t="s">
        <v>1430</v>
      </c>
      <c r="D232" s="118">
        <f>15+19+17+11+18+9</f>
        <v>89</v>
      </c>
      <c r="E232" s="369"/>
      <c r="F232" s="370"/>
    </row>
    <row r="233" spans="1:6" ht="14.4" x14ac:dyDescent="0.3">
      <c r="A233" s="147"/>
      <c r="B233" s="134"/>
      <c r="C233" s="116"/>
      <c r="D233" s="118"/>
      <c r="E233" s="369"/>
      <c r="F233" s="370"/>
    </row>
    <row r="234" spans="1:6" ht="14.4" x14ac:dyDescent="0.3">
      <c r="A234" s="147">
        <v>59</v>
      </c>
      <c r="B234" s="121" t="s">
        <v>1436</v>
      </c>
      <c r="C234" s="116" t="s">
        <v>310</v>
      </c>
      <c r="D234" s="118">
        <v>10</v>
      </c>
      <c r="E234" s="369"/>
      <c r="F234" s="370"/>
    </row>
    <row r="235" spans="1:6" ht="14.4" x14ac:dyDescent="0.3">
      <c r="A235" s="147"/>
      <c r="B235" s="121"/>
      <c r="C235" s="116"/>
      <c r="D235" s="118"/>
      <c r="E235" s="369"/>
      <c r="F235" s="370"/>
    </row>
    <row r="236" spans="1:6" ht="14.4" x14ac:dyDescent="0.3">
      <c r="A236" s="147"/>
      <c r="B236" s="121"/>
      <c r="C236" s="116"/>
      <c r="D236" s="118"/>
      <c r="E236" s="369"/>
      <c r="F236" s="370"/>
    </row>
    <row r="237" spans="1:6" ht="14.4" x14ac:dyDescent="0.3">
      <c r="A237" s="154"/>
      <c r="B237" s="155"/>
      <c r="C237" s="156"/>
      <c r="D237" s="157"/>
      <c r="E237" s="371"/>
      <c r="F237" s="372"/>
    </row>
    <row r="238" spans="1:6" ht="14.4" x14ac:dyDescent="0.3">
      <c r="A238" s="147"/>
      <c r="B238" s="163" t="s">
        <v>926</v>
      </c>
      <c r="C238" s="116"/>
      <c r="D238" s="118"/>
      <c r="E238" s="369"/>
      <c r="F238" s="370"/>
    </row>
    <row r="239" spans="1:6" thickBot="1" x14ac:dyDescent="0.35">
      <c r="A239" s="158"/>
      <c r="B239" s="164"/>
      <c r="C239" s="159"/>
      <c r="D239" s="160"/>
      <c r="E239" s="373"/>
      <c r="F239" s="374"/>
    </row>
    <row r="240" spans="1:6" thickTop="1" x14ac:dyDescent="0.3">
      <c r="A240" s="147"/>
      <c r="B240" s="122"/>
      <c r="C240" s="116"/>
      <c r="D240" s="118"/>
      <c r="E240" s="369"/>
      <c r="F240" s="370"/>
    </row>
    <row r="241" spans="1:6" ht="14.4" x14ac:dyDescent="0.3">
      <c r="A241" s="147"/>
      <c r="B241" s="163" t="s">
        <v>927</v>
      </c>
      <c r="C241" s="116"/>
      <c r="D241" s="118"/>
      <c r="E241" s="369"/>
      <c r="F241" s="370"/>
    </row>
    <row r="242" spans="1:6" ht="14.4" x14ac:dyDescent="0.3">
      <c r="A242" s="147"/>
      <c r="B242" s="121"/>
      <c r="C242" s="116"/>
      <c r="D242" s="118"/>
      <c r="E242" s="369"/>
      <c r="F242" s="370"/>
    </row>
    <row r="243" spans="1:6" ht="14.4" x14ac:dyDescent="0.3">
      <c r="A243" s="147"/>
      <c r="B243" s="135" t="s">
        <v>1437</v>
      </c>
      <c r="C243" s="116"/>
      <c r="D243" s="118"/>
      <c r="E243" s="369"/>
      <c r="F243" s="370"/>
    </row>
    <row r="244" spans="1:6" ht="14.4" x14ac:dyDescent="0.3">
      <c r="A244" s="147"/>
      <c r="B244" s="121"/>
      <c r="C244" s="116"/>
      <c r="D244" s="118"/>
      <c r="E244" s="369"/>
      <c r="F244" s="370"/>
    </row>
    <row r="245" spans="1:6" ht="14.4" x14ac:dyDescent="0.3">
      <c r="A245" s="147"/>
      <c r="B245" s="117" t="s">
        <v>1438</v>
      </c>
      <c r="C245" s="116"/>
      <c r="D245" s="118"/>
      <c r="E245" s="369"/>
      <c r="F245" s="370"/>
    </row>
    <row r="246" spans="1:6" ht="14.4" x14ac:dyDescent="0.3">
      <c r="A246" s="147"/>
      <c r="B246" s="121"/>
      <c r="C246" s="116"/>
      <c r="D246" s="118"/>
      <c r="E246" s="369"/>
      <c r="F246" s="370"/>
    </row>
    <row r="247" spans="1:6" ht="37.5" customHeight="1" x14ac:dyDescent="0.3">
      <c r="A247" s="147"/>
      <c r="B247" s="124" t="s">
        <v>1439</v>
      </c>
      <c r="C247" s="116" t="s">
        <v>1343</v>
      </c>
      <c r="D247" s="118"/>
      <c r="E247" s="369"/>
      <c r="F247" s="370"/>
    </row>
    <row r="248" spans="1:6" ht="14.4" x14ac:dyDescent="0.3">
      <c r="A248" s="147"/>
      <c r="B248" s="124"/>
      <c r="C248" s="116"/>
      <c r="D248" s="118"/>
      <c r="E248" s="369"/>
      <c r="F248" s="370"/>
    </row>
    <row r="249" spans="1:6" ht="14.4" x14ac:dyDescent="0.3">
      <c r="A249" s="147"/>
      <c r="B249" s="127"/>
      <c r="C249" s="116"/>
      <c r="D249" s="118"/>
      <c r="E249" s="369"/>
      <c r="F249" s="370"/>
    </row>
    <row r="250" spans="1:6" ht="29.25" customHeight="1" x14ac:dyDescent="0.3">
      <c r="A250" s="147">
        <v>60</v>
      </c>
      <c r="B250" s="125" t="s">
        <v>1440</v>
      </c>
      <c r="C250" s="116"/>
      <c r="D250" s="118"/>
      <c r="E250" s="369"/>
      <c r="F250" s="370"/>
    </row>
    <row r="251" spans="1:6" ht="14.4" x14ac:dyDescent="0.3">
      <c r="A251" s="147"/>
      <c r="B251" s="125"/>
      <c r="C251" s="116"/>
      <c r="D251" s="118"/>
      <c r="E251" s="369"/>
      <c r="F251" s="370"/>
    </row>
    <row r="252" spans="1:6" ht="14.4" x14ac:dyDescent="0.3">
      <c r="A252" s="147"/>
      <c r="B252" s="129" t="s">
        <v>1441</v>
      </c>
      <c r="C252" s="116"/>
      <c r="D252" s="118"/>
      <c r="E252" s="369"/>
      <c r="F252" s="370"/>
    </row>
    <row r="253" spans="1:6" ht="14.4" x14ac:dyDescent="0.3">
      <c r="A253" s="147"/>
      <c r="B253" s="129"/>
      <c r="C253" s="116"/>
      <c r="D253" s="118"/>
      <c r="E253" s="369"/>
      <c r="F253" s="370"/>
    </row>
    <row r="254" spans="1:6" ht="14.4" x14ac:dyDescent="0.3">
      <c r="A254" s="147"/>
      <c r="B254" s="136" t="s">
        <v>1442</v>
      </c>
      <c r="C254" s="116"/>
      <c r="D254" s="118"/>
      <c r="E254" s="369"/>
      <c r="F254" s="370"/>
    </row>
    <row r="255" spans="1:6" ht="14.4" x14ac:dyDescent="0.3">
      <c r="A255" s="147"/>
      <c r="B255" s="121"/>
      <c r="C255" s="116"/>
      <c r="D255" s="118"/>
      <c r="E255" s="369"/>
      <c r="F255" s="370"/>
    </row>
    <row r="256" spans="1:6" ht="43.2" x14ac:dyDescent="0.3">
      <c r="A256" s="147">
        <v>70</v>
      </c>
      <c r="B256" s="125" t="s">
        <v>1443</v>
      </c>
      <c r="C256" s="116" t="s">
        <v>1444</v>
      </c>
      <c r="D256" s="118">
        <f>4917*0.15</f>
        <v>737.55</v>
      </c>
      <c r="E256" s="369"/>
      <c r="F256" s="370"/>
    </row>
    <row r="257" spans="1:6" ht="14.4" x14ac:dyDescent="0.3">
      <c r="A257" s="147"/>
      <c r="B257" s="125"/>
      <c r="C257" s="116"/>
      <c r="D257" s="118"/>
      <c r="E257" s="369"/>
      <c r="F257" s="370"/>
    </row>
    <row r="258" spans="1:6" ht="14.4" customHeight="1" x14ac:dyDescent="0.3">
      <c r="A258" s="147"/>
      <c r="B258" s="124" t="s">
        <v>1445</v>
      </c>
      <c r="C258" s="116"/>
      <c r="D258" s="118"/>
      <c r="E258" s="369"/>
      <c r="F258" s="370"/>
    </row>
    <row r="259" spans="1:6" ht="14.4" x14ac:dyDescent="0.3">
      <c r="A259" s="147"/>
      <c r="B259" s="124"/>
      <c r="C259" s="116"/>
      <c r="D259" s="118"/>
      <c r="E259" s="369"/>
      <c r="F259" s="370"/>
    </row>
    <row r="260" spans="1:6" ht="14.4" x14ac:dyDescent="0.3">
      <c r="A260" s="147">
        <v>71</v>
      </c>
      <c r="B260" s="121" t="s">
        <v>1446</v>
      </c>
      <c r="C260" s="116" t="s">
        <v>1444</v>
      </c>
      <c r="D260" s="118">
        <f>D256</f>
        <v>737.55</v>
      </c>
      <c r="E260" s="369"/>
      <c r="F260" s="370"/>
    </row>
    <row r="261" spans="1:6" ht="14.4" x14ac:dyDescent="0.3">
      <c r="A261" s="147"/>
      <c r="B261" s="121"/>
      <c r="C261" s="116"/>
      <c r="D261" s="118"/>
      <c r="E261" s="369"/>
      <c r="F261" s="370"/>
    </row>
    <row r="262" spans="1:6" ht="14.4" x14ac:dyDescent="0.3">
      <c r="A262" s="147"/>
      <c r="B262" s="123" t="s">
        <v>1447</v>
      </c>
      <c r="C262" s="116"/>
      <c r="D262" s="118"/>
      <c r="E262" s="369"/>
      <c r="F262" s="370"/>
    </row>
    <row r="263" spans="1:6" ht="14.4" x14ac:dyDescent="0.3">
      <c r="A263" s="147">
        <v>72</v>
      </c>
      <c r="B263" s="121" t="s">
        <v>1448</v>
      </c>
      <c r="C263" s="116" t="s">
        <v>1449</v>
      </c>
      <c r="D263" s="118">
        <f>D260*0.02</f>
        <v>14.750999999999999</v>
      </c>
      <c r="E263" s="369"/>
      <c r="F263" s="370"/>
    </row>
    <row r="264" spans="1:6" ht="14.4" x14ac:dyDescent="0.3">
      <c r="A264" s="147"/>
      <c r="B264" s="121"/>
      <c r="C264" s="116"/>
      <c r="D264" s="118"/>
      <c r="E264" s="369"/>
      <c r="F264" s="370"/>
    </row>
    <row r="265" spans="1:6" ht="14.4" x14ac:dyDescent="0.3">
      <c r="A265" s="147" t="s">
        <v>991</v>
      </c>
      <c r="B265" s="139" t="s">
        <v>1450</v>
      </c>
      <c r="C265" s="116"/>
      <c r="D265" s="118"/>
      <c r="E265" s="369"/>
      <c r="F265" s="370"/>
    </row>
    <row r="266" spans="1:6" ht="14.4" x14ac:dyDescent="0.3">
      <c r="A266" s="148"/>
      <c r="B266" s="127"/>
      <c r="C266" s="116"/>
      <c r="D266" s="118"/>
      <c r="E266" s="369"/>
      <c r="F266" s="370"/>
    </row>
    <row r="267" spans="1:6" ht="14.4" x14ac:dyDescent="0.3">
      <c r="A267" s="147"/>
      <c r="B267" s="129" t="s">
        <v>1451</v>
      </c>
      <c r="C267" s="116"/>
      <c r="D267" s="118"/>
      <c r="E267" s="369"/>
      <c r="F267" s="370"/>
    </row>
    <row r="268" spans="1:6" ht="14.4" x14ac:dyDescent="0.3">
      <c r="A268" s="147"/>
      <c r="B268" s="121"/>
      <c r="C268" s="116"/>
      <c r="D268" s="118"/>
      <c r="E268" s="369"/>
      <c r="F268" s="370"/>
    </row>
    <row r="269" spans="1:6" ht="14.4" x14ac:dyDescent="0.3">
      <c r="A269" s="147"/>
      <c r="B269" s="123" t="s">
        <v>1452</v>
      </c>
      <c r="C269" s="116"/>
      <c r="D269" s="118"/>
      <c r="E269" s="369"/>
      <c r="F269" s="370"/>
    </row>
    <row r="270" spans="1:6" ht="14.4" x14ac:dyDescent="0.3">
      <c r="A270" s="147"/>
      <c r="B270" s="121"/>
      <c r="C270" s="116"/>
      <c r="D270" s="118"/>
      <c r="E270" s="369"/>
      <c r="F270" s="370"/>
    </row>
    <row r="271" spans="1:6" ht="53.25" customHeight="1" x14ac:dyDescent="0.3">
      <c r="A271" s="147"/>
      <c r="B271" s="138" t="s">
        <v>1453</v>
      </c>
      <c r="C271" s="116"/>
      <c r="D271" s="118"/>
      <c r="E271" s="369"/>
      <c r="F271" s="370"/>
    </row>
    <row r="272" spans="1:6" ht="14.4" x14ac:dyDescent="0.3">
      <c r="A272" s="147"/>
      <c r="B272" s="121"/>
      <c r="C272" s="116"/>
      <c r="D272" s="118"/>
      <c r="E272" s="369"/>
      <c r="F272" s="370"/>
    </row>
    <row r="273" spans="1:6" ht="14.4" x14ac:dyDescent="0.3">
      <c r="A273" s="147">
        <v>73</v>
      </c>
      <c r="B273" s="121" t="s">
        <v>1454</v>
      </c>
      <c r="C273" s="116" t="s">
        <v>312</v>
      </c>
      <c r="D273" s="118">
        <v>2</v>
      </c>
      <c r="E273" s="369"/>
      <c r="F273" s="370"/>
    </row>
    <row r="274" spans="1:6" ht="14.4" x14ac:dyDescent="0.3">
      <c r="A274" s="147"/>
      <c r="B274" s="121"/>
      <c r="C274" s="116"/>
      <c r="D274" s="118"/>
      <c r="E274" s="369"/>
      <c r="F274" s="370"/>
    </row>
    <row r="275" spans="1:6" ht="14.4" x14ac:dyDescent="0.3">
      <c r="A275" s="147"/>
      <c r="B275" s="123" t="s">
        <v>1455</v>
      </c>
      <c r="C275" s="116"/>
      <c r="D275" s="118"/>
      <c r="E275" s="369"/>
      <c r="F275" s="370"/>
    </row>
    <row r="276" spans="1:6" ht="14.4" x14ac:dyDescent="0.3">
      <c r="A276" s="147"/>
      <c r="B276" s="121"/>
      <c r="C276" s="116"/>
      <c r="D276" s="118"/>
      <c r="E276" s="369"/>
      <c r="F276" s="370"/>
    </row>
    <row r="277" spans="1:6" ht="14.4" x14ac:dyDescent="0.3">
      <c r="A277" s="147"/>
      <c r="B277" s="138" t="s">
        <v>1456</v>
      </c>
      <c r="C277" s="116"/>
      <c r="D277" s="118"/>
      <c r="E277" s="369"/>
      <c r="F277" s="370"/>
    </row>
    <row r="278" spans="1:6" ht="14.4" x14ac:dyDescent="0.3">
      <c r="A278" s="147"/>
      <c r="B278" s="127"/>
      <c r="C278" s="116"/>
      <c r="D278" s="118"/>
      <c r="E278" s="369"/>
      <c r="F278" s="370"/>
    </row>
    <row r="279" spans="1:6" ht="14.4" x14ac:dyDescent="0.3">
      <c r="A279" s="147">
        <v>74</v>
      </c>
      <c r="B279" s="121" t="s">
        <v>1457</v>
      </c>
      <c r="C279" s="116" t="s">
        <v>310</v>
      </c>
      <c r="D279" s="118">
        <v>20</v>
      </c>
      <c r="E279" s="369"/>
      <c r="F279" s="370"/>
    </row>
    <row r="280" spans="1:6" ht="14.4" x14ac:dyDescent="0.3">
      <c r="A280" s="147">
        <v>75</v>
      </c>
      <c r="B280" s="121" t="s">
        <v>1458</v>
      </c>
      <c r="C280" s="116" t="s">
        <v>310</v>
      </c>
      <c r="D280" s="118">
        <v>16</v>
      </c>
      <c r="E280" s="369"/>
      <c r="F280" s="370"/>
    </row>
    <row r="281" spans="1:6" ht="14.4" x14ac:dyDescent="0.3">
      <c r="A281" s="147">
        <v>76</v>
      </c>
      <c r="B281" s="121" t="s">
        <v>1462</v>
      </c>
      <c r="C281" s="116" t="s">
        <v>617</v>
      </c>
      <c r="D281" s="118">
        <v>30</v>
      </c>
      <c r="E281" s="369"/>
      <c r="F281" s="370"/>
    </row>
    <row r="282" spans="1:6" ht="14.4" x14ac:dyDescent="0.3">
      <c r="A282" s="147"/>
      <c r="B282" s="121"/>
      <c r="C282" s="116"/>
      <c r="D282" s="118"/>
      <c r="E282" s="369"/>
      <c r="F282" s="370"/>
    </row>
    <row r="283" spans="1:6" ht="14.4" x14ac:dyDescent="0.3">
      <c r="A283" s="147"/>
      <c r="B283" s="123" t="s">
        <v>1459</v>
      </c>
      <c r="C283" s="116"/>
      <c r="D283" s="118"/>
      <c r="E283" s="369"/>
      <c r="F283" s="370"/>
    </row>
    <row r="284" spans="1:6" ht="14.4" x14ac:dyDescent="0.3">
      <c r="A284" s="147"/>
      <c r="B284" s="121"/>
      <c r="C284" s="116"/>
      <c r="D284" s="118"/>
      <c r="E284" s="369"/>
      <c r="F284" s="370"/>
    </row>
    <row r="285" spans="1:6" ht="14.4" customHeight="1" x14ac:dyDescent="0.3">
      <c r="A285" s="147">
        <v>77</v>
      </c>
      <c r="B285" s="121" t="s">
        <v>1460</v>
      </c>
      <c r="C285" s="116" t="s">
        <v>1461</v>
      </c>
      <c r="D285" s="118">
        <v>1</v>
      </c>
      <c r="E285" s="369"/>
      <c r="F285" s="370"/>
    </row>
    <row r="286" spans="1:6" ht="14.4" customHeight="1" x14ac:dyDescent="0.3">
      <c r="A286" s="147"/>
      <c r="B286" s="121"/>
      <c r="C286" s="116"/>
      <c r="D286" s="118"/>
      <c r="E286" s="369"/>
      <c r="F286" s="370"/>
    </row>
    <row r="287" spans="1:6" ht="14.4" customHeight="1" x14ac:dyDescent="0.3">
      <c r="A287" s="147"/>
      <c r="B287" s="121"/>
      <c r="C287" s="116"/>
      <c r="D287" s="118"/>
      <c r="E287" s="369"/>
      <c r="F287" s="370"/>
    </row>
    <row r="288" spans="1:6" ht="14.4" customHeight="1" x14ac:dyDescent="0.3">
      <c r="A288" s="147"/>
      <c r="B288" s="121"/>
      <c r="C288" s="116"/>
      <c r="D288" s="118"/>
      <c r="E288" s="369"/>
      <c r="F288" s="370"/>
    </row>
    <row r="289" spans="1:6" ht="14.4" customHeight="1" x14ac:dyDescent="0.3">
      <c r="A289" s="147"/>
      <c r="B289" s="121"/>
      <c r="C289" s="116"/>
      <c r="D289" s="118"/>
      <c r="E289" s="369"/>
      <c r="F289" s="370"/>
    </row>
    <row r="290" spans="1:6" ht="14.4" customHeight="1" x14ac:dyDescent="0.3">
      <c r="A290" s="147"/>
      <c r="B290" s="121"/>
      <c r="C290" s="116"/>
      <c r="D290" s="118"/>
      <c r="E290" s="369"/>
      <c r="F290" s="370"/>
    </row>
    <row r="291" spans="1:6" ht="14.4" customHeight="1" x14ac:dyDescent="0.3">
      <c r="A291" s="147"/>
      <c r="B291" s="121"/>
      <c r="C291" s="116"/>
      <c r="D291" s="118"/>
      <c r="E291" s="369"/>
      <c r="F291" s="370"/>
    </row>
    <row r="292" spans="1:6" ht="14.4" customHeight="1" x14ac:dyDescent="0.3">
      <c r="A292" s="147"/>
      <c r="B292" s="121"/>
      <c r="C292" s="116"/>
      <c r="D292" s="118"/>
      <c r="E292" s="369"/>
      <c r="F292" s="370"/>
    </row>
    <row r="293" spans="1:6" ht="14.4" customHeight="1" x14ac:dyDescent="0.3">
      <c r="A293" s="147"/>
      <c r="B293" s="121"/>
      <c r="C293" s="116"/>
      <c r="D293" s="118"/>
      <c r="E293" s="369"/>
      <c r="F293" s="370"/>
    </row>
    <row r="294" spans="1:6" ht="14.4" customHeight="1" x14ac:dyDescent="0.3">
      <c r="A294" s="147"/>
      <c r="B294" s="121"/>
      <c r="C294" s="116"/>
      <c r="D294" s="118"/>
      <c r="E294" s="369"/>
      <c r="F294" s="370"/>
    </row>
    <row r="295" spans="1:6" ht="14.4" customHeight="1" x14ac:dyDescent="0.3">
      <c r="A295" s="147"/>
      <c r="B295" s="121"/>
      <c r="C295" s="116"/>
      <c r="D295" s="118"/>
      <c r="E295" s="369"/>
      <c r="F295" s="370"/>
    </row>
    <row r="296" spans="1:6" ht="14.4" customHeight="1" x14ac:dyDescent="0.3">
      <c r="A296" s="147"/>
      <c r="B296" s="121"/>
      <c r="C296" s="116"/>
      <c r="D296" s="118"/>
      <c r="E296" s="369"/>
      <c r="F296" s="370"/>
    </row>
    <row r="297" spans="1:6" ht="14.4" customHeight="1" x14ac:dyDescent="0.3">
      <c r="A297" s="147"/>
      <c r="B297" s="121"/>
      <c r="C297" s="116"/>
      <c r="D297" s="118"/>
      <c r="E297" s="369"/>
      <c r="F297" s="370"/>
    </row>
    <row r="298" spans="1:6" ht="14.4" customHeight="1" x14ac:dyDescent="0.3">
      <c r="A298" s="147"/>
      <c r="B298" s="121"/>
      <c r="C298" s="116"/>
      <c r="D298" s="118"/>
      <c r="E298" s="369"/>
      <c r="F298" s="370"/>
    </row>
    <row r="299" spans="1:6" ht="14.4" customHeight="1" x14ac:dyDescent="0.3">
      <c r="A299" s="154"/>
      <c r="B299" s="161"/>
      <c r="C299" s="156"/>
      <c r="D299" s="157"/>
      <c r="E299" s="371"/>
      <c r="F299" s="372"/>
    </row>
    <row r="300" spans="1:6" ht="14.4" customHeight="1" x14ac:dyDescent="0.3">
      <c r="A300" s="147"/>
      <c r="B300" s="163" t="s">
        <v>928</v>
      </c>
      <c r="C300" s="116"/>
      <c r="D300" s="118"/>
      <c r="E300" s="369"/>
      <c r="F300" s="370"/>
    </row>
    <row r="301" spans="1:6" ht="14.4" customHeight="1" thickBot="1" x14ac:dyDescent="0.35">
      <c r="A301" s="158"/>
      <c r="B301" s="162"/>
      <c r="C301" s="159"/>
      <c r="D301" s="160"/>
      <c r="E301" s="373"/>
      <c r="F301" s="374"/>
    </row>
    <row r="302" spans="1:6" ht="15.6" thickTop="1" thickBot="1" x14ac:dyDescent="0.35">
      <c r="A302" s="150"/>
      <c r="B302" s="151"/>
      <c r="C302" s="152"/>
      <c r="D302" s="153"/>
      <c r="E302" s="376"/>
      <c r="F302" s="377"/>
    </row>
  </sheetData>
  <sheetProtection algorithmName="SHA-512" hashValue="02kaP2QISLekIGvvF2x8IKf9O4UQxJc04Yf/N4bmOvGGH7yvCF5kxPwFsAmFAGw0LKIlK2PkRIXCMuXTDtDrfA==" saltValue="Vs8+7WFcV4aM1jD8AIhxCg==" spinCount="100000" sheet="1" objects="1" scenarios="1"/>
  <mergeCells count="10">
    <mergeCell ref="B171:B172"/>
    <mergeCell ref="B126:B127"/>
    <mergeCell ref="B135:B136"/>
    <mergeCell ref="B142:B143"/>
    <mergeCell ref="B153:B155"/>
    <mergeCell ref="A1:B1"/>
    <mergeCell ref="B105:B106"/>
    <mergeCell ref="B123:B124"/>
    <mergeCell ref="B25:B26"/>
    <mergeCell ref="B157:B158"/>
  </mergeCells>
  <pageMargins left="0.70866141732283472" right="0.70866141732283472" top="0.74803149606299213" bottom="0.74803149606299213" header="0.31496062992125984" footer="0.31496062992125984"/>
  <pageSetup paperSize="9" scale="65" orientation="portrait" r:id="rId1"/>
  <rowBreaks count="4" manualBreakCount="4">
    <brk id="51" max="16383" man="1"/>
    <brk id="114" max="16383" man="1"/>
    <brk id="176" max="16383" man="1"/>
    <brk id="2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2D01D-4B0E-46AB-B4EB-89114DA61937}">
  <dimension ref="A1:D50"/>
  <sheetViews>
    <sheetView tabSelected="1" view="pageBreakPreview" topLeftCell="A7" zoomScaleNormal="100" zoomScaleSheetLayoutView="100" workbookViewId="0">
      <selection activeCell="J42" sqref="J42"/>
    </sheetView>
  </sheetViews>
  <sheetFormatPr defaultRowHeight="14.4" x14ac:dyDescent="0.3"/>
  <cols>
    <col min="1" max="1" width="13.6640625" customWidth="1"/>
    <col min="2" max="2" width="64.77734375" customWidth="1"/>
  </cols>
  <sheetData>
    <row r="1" spans="1:4" x14ac:dyDescent="0.3">
      <c r="A1" s="438" t="s">
        <v>1463</v>
      </c>
      <c r="B1" s="439"/>
      <c r="C1" s="439"/>
      <c r="D1" s="440"/>
    </row>
    <row r="2" spans="1:4" x14ac:dyDescent="0.3">
      <c r="A2" s="180" t="s">
        <v>1464</v>
      </c>
      <c r="B2" s="289" t="s">
        <v>925</v>
      </c>
      <c r="C2" s="441" t="s">
        <v>1</v>
      </c>
      <c r="D2" s="442"/>
    </row>
    <row r="3" spans="1:4" ht="9" customHeight="1" x14ac:dyDescent="0.3">
      <c r="A3" s="5"/>
      <c r="B3" s="290"/>
      <c r="C3" s="378"/>
      <c r="D3" s="379"/>
    </row>
    <row r="4" spans="1:4" ht="15" customHeight="1" x14ac:dyDescent="0.3">
      <c r="A4" s="166">
        <v>1</v>
      </c>
      <c r="B4" s="290" t="s">
        <v>932</v>
      </c>
      <c r="C4" s="436"/>
      <c r="D4" s="437"/>
    </row>
    <row r="5" spans="1:4" ht="9" customHeight="1" x14ac:dyDescent="0.3">
      <c r="A5" s="5"/>
      <c r="B5" s="290"/>
      <c r="C5" s="380"/>
      <c r="D5" s="381"/>
    </row>
    <row r="6" spans="1:4" ht="24.9" customHeight="1" x14ac:dyDescent="0.3">
      <c r="A6" s="5"/>
      <c r="B6" s="291" t="s">
        <v>1485</v>
      </c>
      <c r="C6" s="434"/>
      <c r="D6" s="435"/>
    </row>
    <row r="7" spans="1:4" ht="9" customHeight="1" x14ac:dyDescent="0.3">
      <c r="A7" s="5"/>
      <c r="B7" s="290"/>
      <c r="C7" s="380"/>
      <c r="D7" s="381"/>
    </row>
    <row r="8" spans="1:4" x14ac:dyDescent="0.3">
      <c r="A8" s="166">
        <v>2</v>
      </c>
      <c r="B8" s="290" t="s">
        <v>907</v>
      </c>
      <c r="C8" s="380"/>
      <c r="D8" s="381"/>
    </row>
    <row r="9" spans="1:4" ht="9.75" customHeight="1" x14ac:dyDescent="0.3">
      <c r="A9" s="166"/>
      <c r="B9" s="290"/>
      <c r="C9" s="380"/>
      <c r="D9" s="382"/>
    </row>
    <row r="10" spans="1:4" x14ac:dyDescent="0.3">
      <c r="A10" s="166">
        <v>3</v>
      </c>
      <c r="B10" s="290" t="s">
        <v>908</v>
      </c>
      <c r="C10" s="380"/>
      <c r="D10" s="381"/>
    </row>
    <row r="11" spans="1:4" ht="9.75" customHeight="1" x14ac:dyDescent="0.3">
      <c r="A11" s="166"/>
      <c r="B11" s="290"/>
      <c r="C11" s="380"/>
      <c r="D11" s="382"/>
    </row>
    <row r="12" spans="1:4" x14ac:dyDescent="0.3">
      <c r="A12" s="166">
        <v>4</v>
      </c>
      <c r="B12" s="290" t="s">
        <v>910</v>
      </c>
      <c r="C12" s="380"/>
      <c r="D12" s="381"/>
    </row>
    <row r="13" spans="1:4" ht="9.75" customHeight="1" x14ac:dyDescent="0.3">
      <c r="A13" s="166"/>
      <c r="B13" s="290"/>
      <c r="C13" s="380"/>
      <c r="D13" s="382"/>
    </row>
    <row r="14" spans="1:4" x14ac:dyDescent="0.3">
      <c r="A14" s="166">
        <v>5</v>
      </c>
      <c r="B14" s="290" t="s">
        <v>911</v>
      </c>
      <c r="C14" s="380"/>
      <c r="D14" s="381"/>
    </row>
    <row r="15" spans="1:4" ht="9.75" customHeight="1" x14ac:dyDescent="0.3">
      <c r="A15" s="166"/>
      <c r="B15" s="290"/>
      <c r="C15" s="380"/>
      <c r="D15" s="382"/>
    </row>
    <row r="16" spans="1:4" x14ac:dyDescent="0.3">
      <c r="A16" s="166">
        <v>6</v>
      </c>
      <c r="B16" s="290" t="s">
        <v>521</v>
      </c>
      <c r="C16" s="380"/>
      <c r="D16" s="381"/>
    </row>
    <row r="17" spans="1:4" ht="9.75" customHeight="1" x14ac:dyDescent="0.3">
      <c r="A17" s="166"/>
      <c r="B17" s="290"/>
      <c r="C17" s="380"/>
      <c r="D17" s="382"/>
    </row>
    <row r="18" spans="1:4" x14ac:dyDescent="0.3">
      <c r="A18" s="166">
        <v>7</v>
      </c>
      <c r="B18" s="290" t="s">
        <v>912</v>
      </c>
      <c r="C18" s="380"/>
      <c r="D18" s="381"/>
    </row>
    <row r="19" spans="1:4" ht="9.75" customHeight="1" x14ac:dyDescent="0.3">
      <c r="A19" s="166"/>
      <c r="B19" s="290"/>
      <c r="C19" s="380"/>
      <c r="D19" s="382"/>
    </row>
    <row r="20" spans="1:4" x14ac:dyDescent="0.3">
      <c r="A20" s="166">
        <v>8</v>
      </c>
      <c r="B20" s="290" t="s">
        <v>913</v>
      </c>
      <c r="C20" s="380"/>
      <c r="D20" s="381"/>
    </row>
    <row r="21" spans="1:4" ht="9.75" customHeight="1" x14ac:dyDescent="0.3">
      <c r="A21" s="166"/>
      <c r="B21" s="290"/>
      <c r="C21" s="380"/>
      <c r="D21" s="382"/>
    </row>
    <row r="22" spans="1:4" x14ac:dyDescent="0.3">
      <c r="A22" s="166">
        <v>9</v>
      </c>
      <c r="B22" s="290" t="s">
        <v>914</v>
      </c>
      <c r="C22" s="380"/>
      <c r="D22" s="381"/>
    </row>
    <row r="23" spans="1:4" ht="9.75" customHeight="1" x14ac:dyDescent="0.3">
      <c r="A23" s="166"/>
      <c r="B23" s="290"/>
      <c r="C23" s="380"/>
      <c r="D23" s="382"/>
    </row>
    <row r="24" spans="1:4" x14ac:dyDescent="0.3">
      <c r="A24" s="166">
        <v>10</v>
      </c>
      <c r="B24" s="290" t="s">
        <v>915</v>
      </c>
      <c r="C24" s="380"/>
      <c r="D24" s="381"/>
    </row>
    <row r="25" spans="1:4" ht="9.75" customHeight="1" x14ac:dyDescent="0.3">
      <c r="A25" s="166"/>
      <c r="B25" s="290"/>
      <c r="C25" s="380"/>
      <c r="D25" s="382"/>
    </row>
    <row r="26" spans="1:4" x14ac:dyDescent="0.3">
      <c r="A26" s="166">
        <v>11</v>
      </c>
      <c r="B26" s="290" t="s">
        <v>916</v>
      </c>
      <c r="C26" s="380"/>
      <c r="D26" s="381"/>
    </row>
    <row r="27" spans="1:4" ht="9.75" customHeight="1" x14ac:dyDescent="0.3">
      <c r="A27" s="166"/>
      <c r="B27" s="290"/>
      <c r="C27" s="380"/>
      <c r="D27" s="382"/>
    </row>
    <row r="28" spans="1:4" x14ac:dyDescent="0.3">
      <c r="A28" s="166">
        <v>12</v>
      </c>
      <c r="B28" s="290" t="s">
        <v>909</v>
      </c>
      <c r="C28" s="380"/>
      <c r="D28" s="381"/>
    </row>
    <row r="29" spans="1:4" ht="9.75" customHeight="1" x14ac:dyDescent="0.3">
      <c r="A29" s="166"/>
      <c r="B29" s="290"/>
      <c r="C29" s="380"/>
      <c r="D29" s="382"/>
    </row>
    <row r="30" spans="1:4" x14ac:dyDescent="0.3">
      <c r="A30" s="166">
        <v>13</v>
      </c>
      <c r="B30" s="290" t="s">
        <v>917</v>
      </c>
      <c r="C30" s="380"/>
      <c r="D30" s="381"/>
    </row>
    <row r="31" spans="1:4" ht="9.75" customHeight="1" x14ac:dyDescent="0.3">
      <c r="A31" s="166"/>
      <c r="B31" s="290"/>
      <c r="C31" s="380"/>
      <c r="D31" s="382"/>
    </row>
    <row r="32" spans="1:4" x14ac:dyDescent="0.3">
      <c r="A32" s="166">
        <v>14</v>
      </c>
      <c r="B32" s="290" t="s">
        <v>918</v>
      </c>
      <c r="C32" s="380"/>
      <c r="D32" s="381"/>
    </row>
    <row r="33" spans="1:4" ht="9.75" customHeight="1" x14ac:dyDescent="0.3">
      <c r="A33" s="166"/>
      <c r="B33" s="290"/>
      <c r="C33" s="380"/>
      <c r="D33" s="382"/>
    </row>
    <row r="34" spans="1:4" x14ac:dyDescent="0.3">
      <c r="A34" s="166">
        <v>15</v>
      </c>
      <c r="B34" s="290" t="s">
        <v>919</v>
      </c>
      <c r="C34" s="380"/>
      <c r="D34" s="381"/>
    </row>
    <row r="35" spans="1:4" ht="9.75" customHeight="1" x14ac:dyDescent="0.3">
      <c r="A35" s="166"/>
      <c r="B35" s="290"/>
      <c r="C35" s="380"/>
      <c r="D35" s="382"/>
    </row>
    <row r="36" spans="1:4" x14ac:dyDescent="0.3">
      <c r="A36" s="166">
        <v>16</v>
      </c>
      <c r="B36" s="290" t="s">
        <v>920</v>
      </c>
      <c r="C36" s="380"/>
      <c r="D36" s="381"/>
    </row>
    <row r="37" spans="1:4" ht="9.75" customHeight="1" x14ac:dyDescent="0.3">
      <c r="A37" s="166"/>
      <c r="B37" s="290"/>
      <c r="C37" s="380"/>
      <c r="D37" s="382"/>
    </row>
    <row r="38" spans="1:4" x14ac:dyDescent="0.3">
      <c r="A38" s="166">
        <v>17</v>
      </c>
      <c r="B38" s="290" t="s">
        <v>921</v>
      </c>
      <c r="C38" s="380"/>
      <c r="D38" s="381"/>
    </row>
    <row r="39" spans="1:4" ht="9.75" customHeight="1" x14ac:dyDescent="0.3">
      <c r="A39" s="166"/>
      <c r="B39" s="290"/>
      <c r="C39" s="380"/>
      <c r="D39" s="382"/>
    </row>
    <row r="40" spans="1:4" x14ac:dyDescent="0.3">
      <c r="A40" s="166">
        <v>18</v>
      </c>
      <c r="B40" s="290" t="s">
        <v>922</v>
      </c>
      <c r="C40" s="380"/>
      <c r="D40" s="381"/>
    </row>
    <row r="41" spans="1:4" ht="9.75" customHeight="1" x14ac:dyDescent="0.3">
      <c r="A41" s="166"/>
      <c r="B41" s="290"/>
      <c r="C41" s="380"/>
      <c r="D41" s="382"/>
    </row>
    <row r="42" spans="1:4" ht="24.9" customHeight="1" x14ac:dyDescent="0.3">
      <c r="A42" s="166"/>
      <c r="B42" s="291" t="s">
        <v>1484</v>
      </c>
      <c r="C42" s="434"/>
      <c r="D42" s="435"/>
    </row>
    <row r="43" spans="1:4" ht="9.75" customHeight="1" x14ac:dyDescent="0.3">
      <c r="A43" s="166"/>
      <c r="B43" s="290"/>
      <c r="C43" s="380"/>
      <c r="D43" s="382"/>
    </row>
    <row r="44" spans="1:4" x14ac:dyDescent="0.3">
      <c r="A44" s="166">
        <v>19</v>
      </c>
      <c r="B44" s="290" t="s">
        <v>1481</v>
      </c>
      <c r="C44" s="380"/>
      <c r="D44" s="381"/>
    </row>
    <row r="45" spans="1:4" ht="9.75" customHeight="1" x14ac:dyDescent="0.3">
      <c r="A45" s="5"/>
      <c r="B45" s="290"/>
      <c r="C45" s="380"/>
      <c r="D45" s="382"/>
    </row>
    <row r="46" spans="1:4" x14ac:dyDescent="0.3">
      <c r="A46" s="166">
        <v>20</v>
      </c>
      <c r="B46" s="290" t="s">
        <v>1478</v>
      </c>
      <c r="C46" s="380"/>
      <c r="D46" s="381"/>
    </row>
    <row r="47" spans="1:4" x14ac:dyDescent="0.3">
      <c r="A47" s="166"/>
      <c r="B47" s="290"/>
      <c r="C47" s="380"/>
      <c r="D47" s="382"/>
    </row>
    <row r="48" spans="1:4" x14ac:dyDescent="0.3">
      <c r="A48" s="166">
        <v>21</v>
      </c>
      <c r="B48" s="290" t="s">
        <v>924</v>
      </c>
      <c r="C48" s="380"/>
      <c r="D48" s="381"/>
    </row>
    <row r="49" spans="1:4" x14ac:dyDescent="0.3">
      <c r="A49" s="166"/>
      <c r="B49" s="290"/>
      <c r="C49" s="380"/>
      <c r="D49" s="381"/>
    </row>
    <row r="50" spans="1:4" x14ac:dyDescent="0.3">
      <c r="A50" s="7"/>
      <c r="B50" s="165"/>
      <c r="C50" s="383"/>
      <c r="D50" s="384"/>
    </row>
  </sheetData>
  <sheetProtection algorithmName="SHA-512" hashValue="tMJELQKGMbACdszdZoR5BbYvnOYqTiR7EZD7p3l+jMgGiPfPLvOy+41g2pwvl5C+rU2WgSrqM9lChZDdK57aag==" saltValue="TklFejvF1HXkZDLv0S4yJQ==" spinCount="100000" sheet="1" objects="1" scenarios="1"/>
  <mergeCells count="5">
    <mergeCell ref="C6:D6"/>
    <mergeCell ref="C4:D4"/>
    <mergeCell ref="C42:D42"/>
    <mergeCell ref="A1:D1"/>
    <mergeCell ref="C2:D2"/>
  </mergeCells>
  <pageMargins left="0.7" right="0.7" top="0.75" bottom="0.75" header="0.3" footer="0.3"/>
  <pageSetup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91639-7186-4E73-B3EE-86CEF99B6E93}">
  <dimension ref="A1:D22"/>
  <sheetViews>
    <sheetView view="pageBreakPreview" zoomScale="87" zoomScaleNormal="100" zoomScaleSheetLayoutView="87" workbookViewId="0">
      <selection activeCell="G27" sqref="G27"/>
    </sheetView>
  </sheetViews>
  <sheetFormatPr defaultRowHeight="14.4" x14ac:dyDescent="0.3"/>
  <cols>
    <col min="1" max="1" width="11.6640625" style="185" customWidth="1"/>
    <col min="2" max="2" width="74.33203125" customWidth="1"/>
    <col min="3" max="3" width="10.77734375" customWidth="1"/>
    <col min="4" max="4" width="11.109375" customWidth="1"/>
  </cols>
  <sheetData>
    <row r="1" spans="1:4" ht="15" customHeight="1" x14ac:dyDescent="0.3">
      <c r="A1" s="438" t="s">
        <v>1477</v>
      </c>
      <c r="B1" s="439"/>
      <c r="C1" s="439"/>
      <c r="D1" s="440"/>
    </row>
    <row r="2" spans="1:4" x14ac:dyDescent="0.3">
      <c r="A2" s="184"/>
      <c r="B2" s="181" t="s">
        <v>925</v>
      </c>
      <c r="C2" s="443" t="s">
        <v>1</v>
      </c>
      <c r="D2" s="444"/>
    </row>
    <row r="3" spans="1:4" x14ac:dyDescent="0.3">
      <c r="A3" s="166"/>
      <c r="B3" s="6"/>
      <c r="C3" s="445"/>
      <c r="D3" s="446"/>
    </row>
    <row r="4" spans="1:4" x14ac:dyDescent="0.3">
      <c r="A4" s="166" t="s">
        <v>1474</v>
      </c>
      <c r="B4" s="6" t="s">
        <v>932</v>
      </c>
      <c r="C4" s="449"/>
      <c r="D4" s="450"/>
    </row>
    <row r="5" spans="1:4" x14ac:dyDescent="0.3">
      <c r="A5" s="166"/>
      <c r="B5" s="6"/>
      <c r="C5" s="449"/>
      <c r="D5" s="450"/>
    </row>
    <row r="6" spans="1:4" x14ac:dyDescent="0.3">
      <c r="A6" s="166" t="s">
        <v>1475</v>
      </c>
      <c r="B6" s="6" t="s">
        <v>933</v>
      </c>
      <c r="C6" s="449"/>
      <c r="D6" s="450"/>
    </row>
    <row r="7" spans="1:4" x14ac:dyDescent="0.3">
      <c r="A7" s="166"/>
      <c r="B7" s="6"/>
      <c r="C7" s="449"/>
      <c r="D7" s="450"/>
    </row>
    <row r="8" spans="1:4" x14ac:dyDescent="0.3">
      <c r="A8" s="166" t="s">
        <v>1482</v>
      </c>
      <c r="B8" s="6" t="s">
        <v>1481</v>
      </c>
      <c r="C8" s="385"/>
      <c r="D8" s="386"/>
    </row>
    <row r="9" spans="1:4" x14ac:dyDescent="0.3">
      <c r="A9" s="166"/>
      <c r="B9" s="6"/>
      <c r="C9" s="385"/>
      <c r="D9" s="386"/>
    </row>
    <row r="10" spans="1:4" x14ac:dyDescent="0.3">
      <c r="A10" s="166" t="s">
        <v>1483</v>
      </c>
      <c r="B10" s="6" t="s">
        <v>934</v>
      </c>
      <c r="C10" s="449"/>
      <c r="D10" s="450"/>
    </row>
    <row r="11" spans="1:4" x14ac:dyDescent="0.3">
      <c r="A11" s="166"/>
      <c r="B11" s="6"/>
      <c r="C11" s="449"/>
      <c r="D11" s="450"/>
    </row>
    <row r="12" spans="1:4" x14ac:dyDescent="0.3">
      <c r="A12" s="166" t="s">
        <v>1476</v>
      </c>
      <c r="B12" s="6" t="s">
        <v>924</v>
      </c>
      <c r="C12" s="449"/>
      <c r="D12" s="450"/>
    </row>
    <row r="13" spans="1:4" x14ac:dyDescent="0.3">
      <c r="A13" s="166"/>
      <c r="B13" s="6"/>
      <c r="C13" s="449"/>
      <c r="D13" s="450"/>
    </row>
    <row r="14" spans="1:4" x14ac:dyDescent="0.3">
      <c r="A14" s="296"/>
      <c r="B14" s="181" t="s">
        <v>923</v>
      </c>
      <c r="C14" s="451"/>
      <c r="D14" s="452"/>
    </row>
    <row r="15" spans="1:4" x14ac:dyDescent="0.3">
      <c r="A15" s="296"/>
      <c r="B15" s="294"/>
      <c r="C15" s="449"/>
      <c r="D15" s="450"/>
    </row>
    <row r="16" spans="1:4" x14ac:dyDescent="0.3">
      <c r="A16" s="296"/>
      <c r="B16" s="295" t="s">
        <v>1466</v>
      </c>
      <c r="C16" s="451"/>
      <c r="D16" s="452"/>
    </row>
    <row r="17" spans="1:4" x14ac:dyDescent="0.3">
      <c r="A17" s="166"/>
      <c r="B17" s="290"/>
      <c r="C17" s="387"/>
      <c r="D17" s="382"/>
    </row>
    <row r="18" spans="1:4" x14ac:dyDescent="0.3">
      <c r="A18" s="166"/>
      <c r="B18" s="292" t="s">
        <v>1467</v>
      </c>
      <c r="C18" s="451"/>
      <c r="D18" s="452"/>
    </row>
    <row r="19" spans="1:4" ht="15" thickBot="1" x14ac:dyDescent="0.35">
      <c r="A19" s="296"/>
      <c r="B19" s="297"/>
      <c r="C19" s="387"/>
      <c r="D19" s="382"/>
    </row>
    <row r="20" spans="1:4" ht="24" customHeight="1" thickTop="1" thickBot="1" x14ac:dyDescent="0.35">
      <c r="A20" s="166"/>
      <c r="B20" s="293" t="s">
        <v>1465</v>
      </c>
      <c r="C20" s="447"/>
      <c r="D20" s="448"/>
    </row>
    <row r="21" spans="1:4" ht="15" thickTop="1" x14ac:dyDescent="0.3">
      <c r="A21" s="296"/>
      <c r="B21" s="299"/>
      <c r="C21" s="387"/>
      <c r="D21" s="382"/>
    </row>
    <row r="22" spans="1:4" x14ac:dyDescent="0.3">
      <c r="A22" s="298"/>
      <c r="B22" s="300"/>
      <c r="C22" s="388"/>
      <c r="D22" s="384"/>
    </row>
  </sheetData>
  <sheetProtection algorithmName="SHA-512" hashValue="BcwuIiaxkmLhVLWLCyqzFGAgXJK0j+RYM2UwwtR1zSQhGfyn0+AB8OI9/8X9g7n9UhvAcLSzXhxC1EHozM9EsQ==" saltValue="GfT5OmNYXcnyzqLgYBgHSw==" spinCount="100000" sheet="1" objects="1" scenarios="1"/>
  <mergeCells count="16">
    <mergeCell ref="A1:D1"/>
    <mergeCell ref="C2:D2"/>
    <mergeCell ref="C3:D3"/>
    <mergeCell ref="C20:D20"/>
    <mergeCell ref="C4:D4"/>
    <mergeCell ref="C6:D6"/>
    <mergeCell ref="C10:D10"/>
    <mergeCell ref="C12:D12"/>
    <mergeCell ref="C14:D14"/>
    <mergeCell ref="C16:D16"/>
    <mergeCell ref="C5:D5"/>
    <mergeCell ref="C7:D7"/>
    <mergeCell ref="C11:D11"/>
    <mergeCell ref="C13:D13"/>
    <mergeCell ref="C15:D15"/>
    <mergeCell ref="C18:D18"/>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Bill 1(Preliminaries &amp; General)</vt:lpstr>
      <vt:lpstr>Bill 2-18 (Building Works)</vt:lpstr>
      <vt:lpstr>Bill 19 (Provisional Sums)</vt:lpstr>
      <vt:lpstr>Bill 20 (Electrical Work)</vt:lpstr>
      <vt:lpstr>Bill 21 (External Works)</vt:lpstr>
      <vt:lpstr>Sectional Summary</vt:lpstr>
      <vt:lpstr>Final Summary</vt:lpstr>
      <vt:lpstr>'Bill 1(Preliminaries &amp; General)'!Print_Area</vt:lpstr>
      <vt:lpstr>'Bill 20 (Electrical Work)'!Print_Area</vt:lpstr>
      <vt:lpstr>'Bill 2-18 (Building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Reitumetse Khabele</dc:creator>
  <cp:lastModifiedBy>Gcina Ndela</cp:lastModifiedBy>
  <cp:lastPrinted>2024-11-19T08:15:47Z</cp:lastPrinted>
  <dcterms:created xsi:type="dcterms:W3CDTF">2024-09-27T07:48:50Z</dcterms:created>
  <dcterms:modified xsi:type="dcterms:W3CDTF">2025-01-16T11:30:45Z</dcterms:modified>
</cp:coreProperties>
</file>